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POAI 2015\"/>
    </mc:Choice>
  </mc:AlternateContent>
  <bookViews>
    <workbookView xWindow="0" yWindow="0" windowWidth="2400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1" i="1" l="1"/>
  <c r="P410" i="1"/>
  <c r="O409" i="1"/>
  <c r="N409" i="1"/>
  <c r="M409" i="1"/>
  <c r="M408" i="1" s="1"/>
  <c r="K409" i="1"/>
  <c r="K408" i="1" s="1"/>
  <c r="J409" i="1"/>
  <c r="H409" i="1"/>
  <c r="F409" i="1"/>
  <c r="F408" i="1" s="1"/>
  <c r="F403" i="1" s="1"/>
  <c r="F402" i="1" s="1"/>
  <c r="F411" i="1" s="1"/>
  <c r="D409" i="1"/>
  <c r="D408" i="1" s="1"/>
  <c r="C409" i="1"/>
  <c r="O408" i="1"/>
  <c r="N408" i="1"/>
  <c r="J408" i="1"/>
  <c r="H408" i="1"/>
  <c r="C408" i="1"/>
  <c r="P407" i="1"/>
  <c r="P406" i="1"/>
  <c r="O405" i="1"/>
  <c r="O404" i="1" s="1"/>
  <c r="O403" i="1" s="1"/>
  <c r="O402" i="1" s="1"/>
  <c r="O411" i="1" s="1"/>
  <c r="N405" i="1"/>
  <c r="N404" i="1" s="1"/>
  <c r="M405" i="1"/>
  <c r="L405" i="1"/>
  <c r="K405" i="1"/>
  <c r="K404" i="1" s="1"/>
  <c r="K403" i="1" s="1"/>
  <c r="J405" i="1"/>
  <c r="J404" i="1" s="1"/>
  <c r="J403" i="1" s="1"/>
  <c r="J402" i="1" s="1"/>
  <c r="J411" i="1" s="1"/>
  <c r="H405" i="1"/>
  <c r="F405" i="1"/>
  <c r="D405" i="1"/>
  <c r="D404" i="1" s="1"/>
  <c r="D403" i="1" s="1"/>
  <c r="D402" i="1" s="1"/>
  <c r="D411" i="1" s="1"/>
  <c r="C405" i="1"/>
  <c r="M404" i="1"/>
  <c r="M403" i="1" s="1"/>
  <c r="M402" i="1" s="1"/>
  <c r="M411" i="1" s="1"/>
  <c r="L404" i="1"/>
  <c r="H404" i="1"/>
  <c r="H403" i="1" s="1"/>
  <c r="H402" i="1" s="1"/>
  <c r="H411" i="1" s="1"/>
  <c r="F404" i="1"/>
  <c r="L403" i="1"/>
  <c r="L402" i="1" s="1"/>
  <c r="K402" i="1"/>
  <c r="K411" i="1" s="1"/>
  <c r="N400" i="1"/>
  <c r="P399" i="1"/>
  <c r="O398" i="1"/>
  <c r="O397" i="1" s="1"/>
  <c r="O396" i="1" s="1"/>
  <c r="O395" i="1" s="1"/>
  <c r="O400" i="1" s="1"/>
  <c r="N398" i="1"/>
  <c r="N397" i="1" s="1"/>
  <c r="N396" i="1" s="1"/>
  <c r="N395" i="1" s="1"/>
  <c r="M398" i="1"/>
  <c r="L398" i="1"/>
  <c r="K398" i="1"/>
  <c r="K397" i="1" s="1"/>
  <c r="K396" i="1" s="1"/>
  <c r="J398" i="1"/>
  <c r="J397" i="1" s="1"/>
  <c r="J396" i="1" s="1"/>
  <c r="J395" i="1" s="1"/>
  <c r="J400" i="1" s="1"/>
  <c r="H398" i="1"/>
  <c r="F398" i="1"/>
  <c r="D398" i="1"/>
  <c r="D397" i="1" s="1"/>
  <c r="D396" i="1" s="1"/>
  <c r="D395" i="1" s="1"/>
  <c r="D400" i="1" s="1"/>
  <c r="C398" i="1"/>
  <c r="M397" i="1"/>
  <c r="M396" i="1" s="1"/>
  <c r="M395" i="1" s="1"/>
  <c r="M400" i="1" s="1"/>
  <c r="L397" i="1"/>
  <c r="H397" i="1"/>
  <c r="H396" i="1" s="1"/>
  <c r="H395" i="1" s="1"/>
  <c r="H400" i="1" s="1"/>
  <c r="F397" i="1"/>
  <c r="L396" i="1"/>
  <c r="L395" i="1" s="1"/>
  <c r="L400" i="1" s="1"/>
  <c r="F396" i="1"/>
  <c r="F395" i="1" s="1"/>
  <c r="F400" i="1" s="1"/>
  <c r="K395" i="1"/>
  <c r="K400" i="1" s="1"/>
  <c r="N393" i="1"/>
  <c r="P392" i="1"/>
  <c r="O391" i="1"/>
  <c r="N391" i="1"/>
  <c r="M391" i="1"/>
  <c r="M390" i="1" s="1"/>
  <c r="M389" i="1" s="1"/>
  <c r="L391" i="1"/>
  <c r="K391" i="1"/>
  <c r="J391" i="1"/>
  <c r="H391" i="1"/>
  <c r="H390" i="1" s="1"/>
  <c r="H389" i="1" s="1"/>
  <c r="F391" i="1"/>
  <c r="D391" i="1"/>
  <c r="C391" i="1"/>
  <c r="P391" i="1" s="1"/>
  <c r="O390" i="1"/>
  <c r="N390" i="1"/>
  <c r="L390" i="1"/>
  <c r="L389" i="1" s="1"/>
  <c r="L384" i="1" s="1"/>
  <c r="K390" i="1"/>
  <c r="J390" i="1"/>
  <c r="F390" i="1"/>
  <c r="F389" i="1" s="1"/>
  <c r="D390" i="1"/>
  <c r="C390" i="1"/>
  <c r="O389" i="1"/>
  <c r="N389" i="1"/>
  <c r="K389" i="1"/>
  <c r="J389" i="1"/>
  <c r="D389" i="1"/>
  <c r="C389" i="1"/>
  <c r="P388" i="1"/>
  <c r="O387" i="1"/>
  <c r="O386" i="1" s="1"/>
  <c r="O385" i="1" s="1"/>
  <c r="N387" i="1"/>
  <c r="M387" i="1"/>
  <c r="L387" i="1"/>
  <c r="K387" i="1"/>
  <c r="K386" i="1" s="1"/>
  <c r="K385" i="1" s="1"/>
  <c r="J387" i="1"/>
  <c r="H387" i="1"/>
  <c r="F387" i="1"/>
  <c r="D387" i="1"/>
  <c r="D386" i="1" s="1"/>
  <c r="D385" i="1" s="1"/>
  <c r="C387" i="1"/>
  <c r="P387" i="1" s="1"/>
  <c r="N386" i="1"/>
  <c r="N385" i="1" s="1"/>
  <c r="N384" i="1" s="1"/>
  <c r="M386" i="1"/>
  <c r="L386" i="1"/>
  <c r="J386" i="1"/>
  <c r="J385" i="1" s="1"/>
  <c r="J384" i="1" s="1"/>
  <c r="H386" i="1"/>
  <c r="F386" i="1"/>
  <c r="C386" i="1"/>
  <c r="M385" i="1"/>
  <c r="M384" i="1" s="1"/>
  <c r="L385" i="1"/>
  <c r="H385" i="1"/>
  <c r="H384" i="1" s="1"/>
  <c r="F385" i="1"/>
  <c r="F384" i="1"/>
  <c r="P383" i="1"/>
  <c r="O382" i="1"/>
  <c r="N382" i="1"/>
  <c r="M382" i="1"/>
  <c r="K382" i="1"/>
  <c r="J382" i="1"/>
  <c r="H382" i="1"/>
  <c r="F382" i="1"/>
  <c r="D382" i="1"/>
  <c r="P382" i="1" s="1"/>
  <c r="C382" i="1"/>
  <c r="P381" i="1"/>
  <c r="O380" i="1"/>
  <c r="O334" i="1" s="1"/>
  <c r="N380" i="1"/>
  <c r="M380" i="1"/>
  <c r="L380" i="1"/>
  <c r="K380" i="1"/>
  <c r="J380" i="1"/>
  <c r="H380" i="1"/>
  <c r="F380" i="1"/>
  <c r="D380" i="1"/>
  <c r="C380" i="1"/>
  <c r="P380" i="1" s="1"/>
  <c r="C379" i="1"/>
  <c r="P379" i="1" s="1"/>
  <c r="O378" i="1"/>
  <c r="N378" i="1"/>
  <c r="M378" i="1"/>
  <c r="L378" i="1"/>
  <c r="L334" i="1" s="1"/>
  <c r="L333" i="1" s="1"/>
  <c r="L332" i="1" s="1"/>
  <c r="K378" i="1"/>
  <c r="J378" i="1"/>
  <c r="H378" i="1"/>
  <c r="F378" i="1"/>
  <c r="F334" i="1" s="1"/>
  <c r="F333" i="1" s="1"/>
  <c r="F332" i="1" s="1"/>
  <c r="F393" i="1" s="1"/>
  <c r="D378" i="1"/>
  <c r="C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O355" i="1"/>
  <c r="N355" i="1"/>
  <c r="M355" i="1"/>
  <c r="K355" i="1"/>
  <c r="J355" i="1"/>
  <c r="H355" i="1"/>
  <c r="F355" i="1"/>
  <c r="D355" i="1"/>
  <c r="C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O335" i="1"/>
  <c r="N335" i="1"/>
  <c r="M335" i="1"/>
  <c r="M334" i="1" s="1"/>
  <c r="M333" i="1" s="1"/>
  <c r="M332" i="1" s="1"/>
  <c r="L335" i="1"/>
  <c r="K335" i="1"/>
  <c r="J335" i="1"/>
  <c r="H335" i="1"/>
  <c r="H334" i="1" s="1"/>
  <c r="H333" i="1" s="1"/>
  <c r="H332" i="1" s="1"/>
  <c r="F335" i="1"/>
  <c r="D335" i="1"/>
  <c r="C335" i="1"/>
  <c r="P335" i="1" s="1"/>
  <c r="N334" i="1"/>
  <c r="J334" i="1"/>
  <c r="C334" i="1"/>
  <c r="O333" i="1"/>
  <c r="O332" i="1" s="1"/>
  <c r="N333" i="1"/>
  <c r="J333" i="1"/>
  <c r="C333" i="1"/>
  <c r="N332" i="1"/>
  <c r="J332" i="1"/>
  <c r="J393" i="1" s="1"/>
  <c r="C332" i="1"/>
  <c r="M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O307" i="1"/>
  <c r="N307" i="1"/>
  <c r="M307" i="1"/>
  <c r="L307" i="1"/>
  <c r="K307" i="1"/>
  <c r="J307" i="1"/>
  <c r="J304" i="1" s="1"/>
  <c r="J303" i="1" s="1"/>
  <c r="H307" i="1"/>
  <c r="F307" i="1"/>
  <c r="D307" i="1"/>
  <c r="C307" i="1"/>
  <c r="P306" i="1"/>
  <c r="O305" i="1"/>
  <c r="N305" i="1"/>
  <c r="N304" i="1" s="1"/>
  <c r="N303" i="1" s="1"/>
  <c r="N302" i="1" s="1"/>
  <c r="N330" i="1" s="1"/>
  <c r="M305" i="1"/>
  <c r="M304" i="1" s="1"/>
  <c r="M303" i="1" s="1"/>
  <c r="M302" i="1" s="1"/>
  <c r="K305" i="1"/>
  <c r="J305" i="1"/>
  <c r="H305" i="1"/>
  <c r="H304" i="1" s="1"/>
  <c r="H303" i="1" s="1"/>
  <c r="H302" i="1" s="1"/>
  <c r="H330" i="1" s="1"/>
  <c r="F305" i="1"/>
  <c r="D305" i="1"/>
  <c r="C305" i="1"/>
  <c r="O304" i="1"/>
  <c r="L304" i="1"/>
  <c r="L303" i="1" s="1"/>
  <c r="L302" i="1" s="1"/>
  <c r="L330" i="1" s="1"/>
  <c r="K304" i="1"/>
  <c r="F304" i="1"/>
  <c r="F303" i="1" s="1"/>
  <c r="F302" i="1" s="1"/>
  <c r="F330" i="1" s="1"/>
  <c r="D304" i="1"/>
  <c r="O303" i="1"/>
  <c r="O302" i="1" s="1"/>
  <c r="O330" i="1" s="1"/>
  <c r="K303" i="1"/>
  <c r="K302" i="1" s="1"/>
  <c r="K330" i="1" s="1"/>
  <c r="D303" i="1"/>
  <c r="D302" i="1" s="1"/>
  <c r="D330" i="1" s="1"/>
  <c r="J302" i="1"/>
  <c r="J330" i="1" s="1"/>
  <c r="P299" i="1"/>
  <c r="P298" i="1"/>
  <c r="P297" i="1"/>
  <c r="P295" i="1"/>
  <c r="P294" i="1"/>
  <c r="F293" i="1"/>
  <c r="P293" i="1" s="1"/>
  <c r="O292" i="1"/>
  <c r="N292" i="1"/>
  <c r="M292" i="1"/>
  <c r="L292" i="1"/>
  <c r="K292" i="1"/>
  <c r="J292" i="1"/>
  <c r="H292" i="1"/>
  <c r="F292" i="1"/>
  <c r="D292" i="1"/>
  <c r="C292" i="1"/>
  <c r="P291" i="1"/>
  <c r="O290" i="1"/>
  <c r="N290" i="1"/>
  <c r="M290" i="1"/>
  <c r="L290" i="1"/>
  <c r="K290" i="1"/>
  <c r="J290" i="1"/>
  <c r="H290" i="1"/>
  <c r="F290" i="1"/>
  <c r="D290" i="1"/>
  <c r="C290" i="1"/>
  <c r="P290" i="1" s="1"/>
  <c r="P289" i="1"/>
  <c r="P288" i="1"/>
  <c r="P287" i="1"/>
  <c r="P286" i="1"/>
  <c r="P285" i="1"/>
  <c r="O284" i="1"/>
  <c r="O283" i="1" s="1"/>
  <c r="O282" i="1" s="1"/>
  <c r="O281" i="1" s="1"/>
  <c r="O300" i="1" s="1"/>
  <c r="N284" i="1"/>
  <c r="M284" i="1"/>
  <c r="M283" i="1" s="1"/>
  <c r="M282" i="1" s="1"/>
  <c r="M281" i="1" s="1"/>
  <c r="M300" i="1" s="1"/>
  <c r="L284" i="1"/>
  <c r="K284" i="1"/>
  <c r="K283" i="1" s="1"/>
  <c r="K282" i="1" s="1"/>
  <c r="K281" i="1" s="1"/>
  <c r="K300" i="1" s="1"/>
  <c r="J284" i="1"/>
  <c r="H284" i="1"/>
  <c r="H283" i="1" s="1"/>
  <c r="H282" i="1" s="1"/>
  <c r="H281" i="1" s="1"/>
  <c r="H300" i="1" s="1"/>
  <c r="F284" i="1"/>
  <c r="D284" i="1"/>
  <c r="D283" i="1" s="1"/>
  <c r="D282" i="1" s="1"/>
  <c r="D281" i="1" s="1"/>
  <c r="D300" i="1" s="1"/>
  <c r="C284" i="1"/>
  <c r="N283" i="1"/>
  <c r="N282" i="1" s="1"/>
  <c r="N281" i="1" s="1"/>
  <c r="N300" i="1" s="1"/>
  <c r="L283" i="1"/>
  <c r="L282" i="1" s="1"/>
  <c r="J283" i="1"/>
  <c r="J282" i="1" s="1"/>
  <c r="J281" i="1" s="1"/>
  <c r="J300" i="1" s="1"/>
  <c r="F283" i="1"/>
  <c r="F282" i="1" s="1"/>
  <c r="F281" i="1" s="1"/>
  <c r="F300" i="1" s="1"/>
  <c r="C283" i="1"/>
  <c r="L281" i="1"/>
  <c r="L300" i="1" s="1"/>
  <c r="P278" i="1"/>
  <c r="P277" i="1"/>
  <c r="P276" i="1"/>
  <c r="O275" i="1"/>
  <c r="O274" i="1" s="1"/>
  <c r="N275" i="1"/>
  <c r="M275" i="1"/>
  <c r="M274" i="1" s="1"/>
  <c r="M273" i="1" s="1"/>
  <c r="L275" i="1"/>
  <c r="K275" i="1"/>
  <c r="K274" i="1" s="1"/>
  <c r="K273" i="1" s="1"/>
  <c r="J275" i="1"/>
  <c r="H275" i="1"/>
  <c r="H274" i="1" s="1"/>
  <c r="H273" i="1" s="1"/>
  <c r="F275" i="1"/>
  <c r="D275" i="1"/>
  <c r="D274" i="1" s="1"/>
  <c r="D273" i="1" s="1"/>
  <c r="C275" i="1"/>
  <c r="N274" i="1"/>
  <c r="N273" i="1" s="1"/>
  <c r="L274" i="1"/>
  <c r="L273" i="1" s="1"/>
  <c r="J274" i="1"/>
  <c r="J273" i="1" s="1"/>
  <c r="F274" i="1"/>
  <c r="F273" i="1" s="1"/>
  <c r="C274" i="1"/>
  <c r="C273" i="1" s="1"/>
  <c r="O273" i="1"/>
  <c r="P271" i="1"/>
  <c r="O270" i="1"/>
  <c r="O269" i="1" s="1"/>
  <c r="N270" i="1"/>
  <c r="M270" i="1"/>
  <c r="M269" i="1" s="1"/>
  <c r="L270" i="1"/>
  <c r="K270" i="1"/>
  <c r="K269" i="1" s="1"/>
  <c r="K268" i="1" s="1"/>
  <c r="J270" i="1"/>
  <c r="H270" i="1"/>
  <c r="H269" i="1" s="1"/>
  <c r="F270" i="1"/>
  <c r="D270" i="1"/>
  <c r="D269" i="1" s="1"/>
  <c r="C270" i="1"/>
  <c r="N269" i="1"/>
  <c r="N268" i="1" s="1"/>
  <c r="L269" i="1"/>
  <c r="L268" i="1" s="1"/>
  <c r="J269" i="1"/>
  <c r="J268" i="1" s="1"/>
  <c r="F269" i="1"/>
  <c r="F268" i="1" s="1"/>
  <c r="C269" i="1"/>
  <c r="C268" i="1" s="1"/>
  <c r="O268" i="1"/>
  <c r="M268" i="1"/>
  <c r="H268" i="1"/>
  <c r="D268" i="1"/>
  <c r="P267" i="1"/>
  <c r="P266" i="1"/>
  <c r="P265" i="1"/>
  <c r="P264" i="1"/>
  <c r="P263" i="1"/>
  <c r="P262" i="1"/>
  <c r="P261" i="1"/>
  <c r="O260" i="1"/>
  <c r="O259" i="1" s="1"/>
  <c r="N260" i="1"/>
  <c r="M260" i="1"/>
  <c r="M259" i="1" s="1"/>
  <c r="L260" i="1"/>
  <c r="K260" i="1"/>
  <c r="K259" i="1" s="1"/>
  <c r="K258" i="1" s="1"/>
  <c r="J260" i="1"/>
  <c r="H260" i="1"/>
  <c r="H259" i="1" s="1"/>
  <c r="F260" i="1"/>
  <c r="D260" i="1"/>
  <c r="D259" i="1" s="1"/>
  <c r="C260" i="1"/>
  <c r="P260" i="1" s="1"/>
  <c r="N259" i="1"/>
  <c r="N258" i="1" s="1"/>
  <c r="L259" i="1"/>
  <c r="L258" i="1" s="1"/>
  <c r="J259" i="1"/>
  <c r="J258" i="1" s="1"/>
  <c r="F259" i="1"/>
  <c r="F258" i="1" s="1"/>
  <c r="C259" i="1"/>
  <c r="C258" i="1" s="1"/>
  <c r="O258" i="1"/>
  <c r="M258" i="1"/>
  <c r="H258" i="1"/>
  <c r="D258" i="1"/>
  <c r="P257" i="1"/>
  <c r="O256" i="1"/>
  <c r="O255" i="1" s="1"/>
  <c r="N256" i="1"/>
  <c r="M256" i="1"/>
  <c r="M255" i="1" s="1"/>
  <c r="L256" i="1"/>
  <c r="K256" i="1"/>
  <c r="K255" i="1" s="1"/>
  <c r="J256" i="1"/>
  <c r="H256" i="1"/>
  <c r="H255" i="1" s="1"/>
  <c r="F256" i="1"/>
  <c r="D256" i="1"/>
  <c r="C256" i="1"/>
  <c r="N255" i="1"/>
  <c r="N254" i="1" s="1"/>
  <c r="L255" i="1"/>
  <c r="L254" i="1" s="1"/>
  <c r="J255" i="1"/>
  <c r="J254" i="1" s="1"/>
  <c r="F255" i="1"/>
  <c r="F254" i="1" s="1"/>
  <c r="C255" i="1"/>
  <c r="C254" i="1" s="1"/>
  <c r="O254" i="1"/>
  <c r="M254" i="1"/>
  <c r="K254" i="1"/>
  <c r="H254" i="1"/>
  <c r="P253" i="1"/>
  <c r="O252" i="1"/>
  <c r="O251" i="1" s="1"/>
  <c r="N252" i="1"/>
  <c r="M252" i="1"/>
  <c r="M251" i="1" s="1"/>
  <c r="L252" i="1"/>
  <c r="K252" i="1"/>
  <c r="K251" i="1" s="1"/>
  <c r="K250" i="1" s="1"/>
  <c r="K249" i="1" s="1"/>
  <c r="K279" i="1" s="1"/>
  <c r="J252" i="1"/>
  <c r="H252" i="1"/>
  <c r="H251" i="1" s="1"/>
  <c r="F252" i="1"/>
  <c r="D252" i="1"/>
  <c r="D251" i="1" s="1"/>
  <c r="C252" i="1"/>
  <c r="P252" i="1" s="1"/>
  <c r="N251" i="1"/>
  <c r="N250" i="1" s="1"/>
  <c r="N249" i="1" s="1"/>
  <c r="N279" i="1" s="1"/>
  <c r="L251" i="1"/>
  <c r="L250" i="1" s="1"/>
  <c r="J251" i="1"/>
  <c r="J250" i="1" s="1"/>
  <c r="J249" i="1" s="1"/>
  <c r="J279" i="1" s="1"/>
  <c r="F251" i="1"/>
  <c r="F250" i="1" s="1"/>
  <c r="C251" i="1"/>
  <c r="C250" i="1" s="1"/>
  <c r="O250" i="1"/>
  <c r="M250" i="1"/>
  <c r="H250" i="1"/>
  <c r="H249" i="1" s="1"/>
  <c r="H279" i="1" s="1"/>
  <c r="D250" i="1"/>
  <c r="L249" i="1"/>
  <c r="L279" i="1" s="1"/>
  <c r="F249" i="1"/>
  <c r="F279" i="1" s="1"/>
  <c r="O247" i="1"/>
  <c r="D247" i="1"/>
  <c r="P246" i="1"/>
  <c r="P245" i="1"/>
  <c r="P244" i="1"/>
  <c r="P243" i="1"/>
  <c r="O242" i="1"/>
  <c r="N242" i="1"/>
  <c r="M242" i="1"/>
  <c r="L242" i="1"/>
  <c r="K242" i="1"/>
  <c r="J242" i="1"/>
  <c r="H242" i="1"/>
  <c r="F242" i="1"/>
  <c r="P242" i="1" s="1"/>
  <c r="D242" i="1"/>
  <c r="C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O224" i="1"/>
  <c r="N224" i="1"/>
  <c r="M224" i="1"/>
  <c r="L224" i="1"/>
  <c r="K224" i="1"/>
  <c r="J224" i="1"/>
  <c r="H224" i="1"/>
  <c r="F224" i="1"/>
  <c r="P224" i="1" s="1"/>
  <c r="D224" i="1"/>
  <c r="C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O202" i="1"/>
  <c r="N202" i="1"/>
  <c r="M202" i="1"/>
  <c r="L202" i="1"/>
  <c r="K202" i="1"/>
  <c r="J202" i="1"/>
  <c r="H202" i="1"/>
  <c r="F202" i="1"/>
  <c r="P202" i="1" s="1"/>
  <c r="D202" i="1"/>
  <c r="C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O182" i="1"/>
  <c r="N182" i="1"/>
  <c r="M182" i="1"/>
  <c r="L182" i="1"/>
  <c r="K182" i="1"/>
  <c r="J182" i="1"/>
  <c r="H182" i="1"/>
  <c r="F182" i="1"/>
  <c r="D182" i="1"/>
  <c r="C182" i="1"/>
  <c r="P182" i="1" s="1"/>
  <c r="P181" i="1"/>
  <c r="P180" i="1"/>
  <c r="P179" i="1"/>
  <c r="P178" i="1"/>
  <c r="P177" i="1"/>
  <c r="O176" i="1"/>
  <c r="N176" i="1"/>
  <c r="M176" i="1"/>
  <c r="L176" i="1"/>
  <c r="K176" i="1"/>
  <c r="J176" i="1"/>
  <c r="H176" i="1"/>
  <c r="F176" i="1"/>
  <c r="D176" i="1"/>
  <c r="C176" i="1"/>
  <c r="P176" i="1" s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F159" i="1"/>
  <c r="P159" i="1" s="1"/>
  <c r="P158" i="1"/>
  <c r="O157" i="1"/>
  <c r="N157" i="1"/>
  <c r="M157" i="1"/>
  <c r="L157" i="1"/>
  <c r="L149" i="1" s="1"/>
  <c r="L148" i="1" s="1"/>
  <c r="L147" i="1" s="1"/>
  <c r="L247" i="1" s="1"/>
  <c r="K157" i="1"/>
  <c r="J157" i="1"/>
  <c r="H157" i="1"/>
  <c r="F157" i="1"/>
  <c r="F149" i="1" s="1"/>
  <c r="F148" i="1" s="1"/>
  <c r="F147" i="1" s="1"/>
  <c r="F247" i="1" s="1"/>
  <c r="D157" i="1"/>
  <c r="C157" i="1"/>
  <c r="P156" i="1"/>
  <c r="P155" i="1"/>
  <c r="P154" i="1"/>
  <c r="P153" i="1"/>
  <c r="P152" i="1"/>
  <c r="P151" i="1"/>
  <c r="O150" i="1"/>
  <c r="O149" i="1" s="1"/>
  <c r="N150" i="1"/>
  <c r="M150" i="1"/>
  <c r="M149" i="1" s="1"/>
  <c r="L150" i="1"/>
  <c r="K150" i="1"/>
  <c r="K149" i="1" s="1"/>
  <c r="K148" i="1" s="1"/>
  <c r="K147" i="1" s="1"/>
  <c r="K247" i="1" s="1"/>
  <c r="J150" i="1"/>
  <c r="H150" i="1"/>
  <c r="H149" i="1" s="1"/>
  <c r="F150" i="1"/>
  <c r="D150" i="1"/>
  <c r="D149" i="1" s="1"/>
  <c r="C150" i="1"/>
  <c r="P150" i="1" s="1"/>
  <c r="N149" i="1"/>
  <c r="N148" i="1" s="1"/>
  <c r="N147" i="1" s="1"/>
  <c r="N247" i="1" s="1"/>
  <c r="J149" i="1"/>
  <c r="J148" i="1" s="1"/>
  <c r="J147" i="1" s="1"/>
  <c r="J247" i="1" s="1"/>
  <c r="C149" i="1"/>
  <c r="C148" i="1" s="1"/>
  <c r="O148" i="1"/>
  <c r="O147" i="1" s="1"/>
  <c r="M148" i="1"/>
  <c r="M147" i="1" s="1"/>
  <c r="M247" i="1" s="1"/>
  <c r="H148" i="1"/>
  <c r="H147" i="1" s="1"/>
  <c r="H247" i="1" s="1"/>
  <c r="D148" i="1"/>
  <c r="D147" i="1" s="1"/>
  <c r="P144" i="1"/>
  <c r="O143" i="1"/>
  <c r="N143" i="1"/>
  <c r="M143" i="1"/>
  <c r="M131" i="1" s="1"/>
  <c r="L143" i="1"/>
  <c r="K143" i="1"/>
  <c r="J143" i="1"/>
  <c r="H143" i="1"/>
  <c r="H131" i="1" s="1"/>
  <c r="F143" i="1"/>
  <c r="D143" i="1"/>
  <c r="C143" i="1"/>
  <c r="P142" i="1"/>
  <c r="O141" i="1"/>
  <c r="N141" i="1"/>
  <c r="M141" i="1"/>
  <c r="L141" i="1"/>
  <c r="K141" i="1"/>
  <c r="J141" i="1"/>
  <c r="H141" i="1"/>
  <c r="F141" i="1"/>
  <c r="D141" i="1"/>
  <c r="P141" i="1" s="1"/>
  <c r="P140" i="1"/>
  <c r="O139" i="1"/>
  <c r="N139" i="1"/>
  <c r="M139" i="1"/>
  <c r="L139" i="1"/>
  <c r="K139" i="1"/>
  <c r="J139" i="1"/>
  <c r="H139" i="1"/>
  <c r="F139" i="1"/>
  <c r="D139" i="1"/>
  <c r="C139" i="1"/>
  <c r="P139" i="1" s="1"/>
  <c r="P138" i="1"/>
  <c r="O137" i="1"/>
  <c r="N137" i="1"/>
  <c r="M137" i="1"/>
  <c r="L137" i="1"/>
  <c r="K137" i="1"/>
  <c r="J137" i="1"/>
  <c r="H137" i="1"/>
  <c r="F137" i="1"/>
  <c r="D137" i="1"/>
  <c r="C137" i="1"/>
  <c r="P137" i="1" s="1"/>
  <c r="D136" i="1"/>
  <c r="P135" i="1"/>
  <c r="O134" i="1"/>
  <c r="N134" i="1"/>
  <c r="M134" i="1"/>
  <c r="L134" i="1"/>
  <c r="K134" i="1"/>
  <c r="J134" i="1"/>
  <c r="H134" i="1"/>
  <c r="F134" i="1"/>
  <c r="C134" i="1"/>
  <c r="P133" i="1"/>
  <c r="O132" i="1"/>
  <c r="N132" i="1"/>
  <c r="M132" i="1"/>
  <c r="L132" i="1"/>
  <c r="K132" i="1"/>
  <c r="J132" i="1"/>
  <c r="H132" i="1"/>
  <c r="F132" i="1"/>
  <c r="D132" i="1"/>
  <c r="C132" i="1"/>
  <c r="C131" i="1" s="1"/>
  <c r="O131" i="1"/>
  <c r="K131" i="1"/>
  <c r="P130" i="1"/>
  <c r="O129" i="1"/>
  <c r="O128" i="1" s="1"/>
  <c r="N129" i="1"/>
  <c r="M129" i="1"/>
  <c r="M128" i="1" s="1"/>
  <c r="M127" i="1" s="1"/>
  <c r="M126" i="1" s="1"/>
  <c r="M145" i="1" s="1"/>
  <c r="L129" i="1"/>
  <c r="K129" i="1"/>
  <c r="K128" i="1" s="1"/>
  <c r="K127" i="1" s="1"/>
  <c r="K126" i="1" s="1"/>
  <c r="K145" i="1" s="1"/>
  <c r="J129" i="1"/>
  <c r="H129" i="1"/>
  <c r="H128" i="1" s="1"/>
  <c r="H127" i="1" s="1"/>
  <c r="H126" i="1" s="1"/>
  <c r="F129" i="1"/>
  <c r="D129" i="1"/>
  <c r="D128" i="1" s="1"/>
  <c r="P128" i="1" s="1"/>
  <c r="C129" i="1"/>
  <c r="N128" i="1"/>
  <c r="L128" i="1"/>
  <c r="J128" i="1"/>
  <c r="F128" i="1"/>
  <c r="C128" i="1"/>
  <c r="O127" i="1"/>
  <c r="O126" i="1" s="1"/>
  <c r="O145" i="1" s="1"/>
  <c r="P125" i="1"/>
  <c r="O124" i="1"/>
  <c r="N124" i="1"/>
  <c r="N123" i="1" s="1"/>
  <c r="N122" i="1" s="1"/>
  <c r="N121" i="1" s="1"/>
  <c r="M124" i="1"/>
  <c r="L124" i="1"/>
  <c r="L123" i="1" s="1"/>
  <c r="L122" i="1" s="1"/>
  <c r="L121" i="1" s="1"/>
  <c r="K124" i="1"/>
  <c r="J124" i="1"/>
  <c r="J123" i="1" s="1"/>
  <c r="J122" i="1" s="1"/>
  <c r="J121" i="1" s="1"/>
  <c r="H124" i="1"/>
  <c r="F124" i="1"/>
  <c r="F123" i="1" s="1"/>
  <c r="D124" i="1"/>
  <c r="C124" i="1"/>
  <c r="C123" i="1" s="1"/>
  <c r="O123" i="1"/>
  <c r="O122" i="1" s="1"/>
  <c r="M123" i="1"/>
  <c r="M122" i="1" s="1"/>
  <c r="M121" i="1" s="1"/>
  <c r="K123" i="1"/>
  <c r="K122" i="1" s="1"/>
  <c r="H123" i="1"/>
  <c r="H122" i="1" s="1"/>
  <c r="H121" i="1" s="1"/>
  <c r="D123" i="1"/>
  <c r="D122" i="1" s="1"/>
  <c r="F122" i="1"/>
  <c r="F121" i="1" s="1"/>
  <c r="O121" i="1"/>
  <c r="K121" i="1"/>
  <c r="D121" i="1"/>
  <c r="P118" i="1"/>
  <c r="O117" i="1"/>
  <c r="N117" i="1"/>
  <c r="N116" i="1" s="1"/>
  <c r="N115" i="1" s="1"/>
  <c r="N114" i="1" s="1"/>
  <c r="N119" i="1" s="1"/>
  <c r="M117" i="1"/>
  <c r="L117" i="1"/>
  <c r="L116" i="1" s="1"/>
  <c r="K117" i="1"/>
  <c r="J117" i="1"/>
  <c r="J116" i="1" s="1"/>
  <c r="J115" i="1" s="1"/>
  <c r="J114" i="1" s="1"/>
  <c r="J119" i="1" s="1"/>
  <c r="H117" i="1"/>
  <c r="F117" i="1"/>
  <c r="F116" i="1" s="1"/>
  <c r="F115" i="1" s="1"/>
  <c r="F114" i="1" s="1"/>
  <c r="F119" i="1" s="1"/>
  <c r="D117" i="1"/>
  <c r="C117" i="1"/>
  <c r="P117" i="1" s="1"/>
  <c r="O116" i="1"/>
  <c r="O115" i="1" s="1"/>
  <c r="M116" i="1"/>
  <c r="K116" i="1"/>
  <c r="K115" i="1" s="1"/>
  <c r="K114" i="1" s="1"/>
  <c r="H116" i="1"/>
  <c r="D116" i="1"/>
  <c r="D115" i="1" s="1"/>
  <c r="C116" i="1"/>
  <c r="M115" i="1"/>
  <c r="L115" i="1"/>
  <c r="H115" i="1"/>
  <c r="C115" i="1"/>
  <c r="C114" i="1" s="1"/>
  <c r="O114" i="1"/>
  <c r="M114" i="1"/>
  <c r="L114" i="1"/>
  <c r="H114" i="1"/>
  <c r="H119" i="1" s="1"/>
  <c r="D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O93" i="1"/>
  <c r="N93" i="1"/>
  <c r="M93" i="1"/>
  <c r="L93" i="1"/>
  <c r="K93" i="1"/>
  <c r="J93" i="1"/>
  <c r="H93" i="1"/>
  <c r="F93" i="1"/>
  <c r="D93" i="1"/>
  <c r="P93" i="1" s="1"/>
  <c r="C93" i="1"/>
  <c r="P92" i="1"/>
  <c r="O91" i="1"/>
  <c r="N91" i="1"/>
  <c r="M91" i="1"/>
  <c r="L91" i="1"/>
  <c r="K91" i="1"/>
  <c r="K90" i="1" s="1"/>
  <c r="K89" i="1" s="1"/>
  <c r="K88" i="1" s="1"/>
  <c r="J91" i="1"/>
  <c r="H91" i="1"/>
  <c r="F91" i="1"/>
  <c r="F90" i="1" s="1"/>
  <c r="D91" i="1"/>
  <c r="P91" i="1" s="1"/>
  <c r="C91" i="1"/>
  <c r="O90" i="1"/>
  <c r="O89" i="1" s="1"/>
  <c r="O88" i="1" s="1"/>
  <c r="N90" i="1"/>
  <c r="M90" i="1"/>
  <c r="J90" i="1"/>
  <c r="H90" i="1"/>
  <c r="D90" i="1"/>
  <c r="D89" i="1" s="1"/>
  <c r="D88" i="1" s="1"/>
  <c r="P88" i="1" s="1"/>
  <c r="C90" i="1"/>
  <c r="N89" i="1"/>
  <c r="N88" i="1" s="1"/>
  <c r="M89" i="1"/>
  <c r="J89" i="1"/>
  <c r="J88" i="1" s="1"/>
  <c r="H89" i="1"/>
  <c r="F89" i="1"/>
  <c r="C89" i="1"/>
  <c r="C88" i="1" s="1"/>
  <c r="M88" i="1"/>
  <c r="H88" i="1"/>
  <c r="F88" i="1"/>
  <c r="P85" i="1"/>
  <c r="O84" i="1"/>
  <c r="N84" i="1"/>
  <c r="M84" i="1"/>
  <c r="L84" i="1"/>
  <c r="K84" i="1"/>
  <c r="J84" i="1"/>
  <c r="J57" i="1" s="1"/>
  <c r="J56" i="1" s="1"/>
  <c r="J55" i="1" s="1"/>
  <c r="J86" i="1" s="1"/>
  <c r="H84" i="1"/>
  <c r="F84" i="1"/>
  <c r="D84" i="1"/>
  <c r="C84" i="1"/>
  <c r="P84" i="1" s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O61" i="1"/>
  <c r="N61" i="1"/>
  <c r="M61" i="1"/>
  <c r="L61" i="1"/>
  <c r="K61" i="1"/>
  <c r="J61" i="1"/>
  <c r="H61" i="1"/>
  <c r="F61" i="1"/>
  <c r="D61" i="1"/>
  <c r="C61" i="1"/>
  <c r="P61" i="1" s="1"/>
  <c r="P59" i="1"/>
  <c r="O58" i="1"/>
  <c r="O57" i="1" s="1"/>
  <c r="O56" i="1" s="1"/>
  <c r="O55" i="1" s="1"/>
  <c r="O86" i="1" s="1"/>
  <c r="N58" i="1"/>
  <c r="M58" i="1"/>
  <c r="M57" i="1" s="1"/>
  <c r="M56" i="1" s="1"/>
  <c r="M55" i="1" s="1"/>
  <c r="M86" i="1" s="1"/>
  <c r="L58" i="1"/>
  <c r="K58" i="1"/>
  <c r="K57" i="1" s="1"/>
  <c r="K56" i="1" s="1"/>
  <c r="K55" i="1" s="1"/>
  <c r="K86" i="1" s="1"/>
  <c r="J58" i="1"/>
  <c r="H58" i="1"/>
  <c r="H57" i="1" s="1"/>
  <c r="H56" i="1" s="1"/>
  <c r="H55" i="1" s="1"/>
  <c r="H86" i="1" s="1"/>
  <c r="F58" i="1"/>
  <c r="D58" i="1"/>
  <c r="D57" i="1" s="1"/>
  <c r="D56" i="1" s="1"/>
  <c r="D55" i="1" s="1"/>
  <c r="D86" i="1" s="1"/>
  <c r="C58" i="1"/>
  <c r="N57" i="1"/>
  <c r="N56" i="1" s="1"/>
  <c r="N55" i="1" s="1"/>
  <c r="N86" i="1" s="1"/>
  <c r="L57" i="1"/>
  <c r="L56" i="1" s="1"/>
  <c r="F57" i="1"/>
  <c r="F56" i="1" s="1"/>
  <c r="F55" i="1" s="1"/>
  <c r="F86" i="1" s="1"/>
  <c r="C57" i="1"/>
  <c r="L55" i="1"/>
  <c r="L86" i="1" s="1"/>
  <c r="D53" i="1"/>
  <c r="P52" i="1"/>
  <c r="P51" i="1"/>
  <c r="O50" i="1"/>
  <c r="N50" i="1"/>
  <c r="M50" i="1"/>
  <c r="L50" i="1"/>
  <c r="K50" i="1"/>
  <c r="J50" i="1"/>
  <c r="H50" i="1"/>
  <c r="F50" i="1"/>
  <c r="P50" i="1" s="1"/>
  <c r="D50" i="1"/>
  <c r="C50" i="1"/>
  <c r="P49" i="1"/>
  <c r="O48" i="1"/>
  <c r="N48" i="1"/>
  <c r="N47" i="1" s="1"/>
  <c r="M48" i="1"/>
  <c r="L48" i="1"/>
  <c r="L47" i="1" s="1"/>
  <c r="L46" i="1" s="1"/>
  <c r="L45" i="1" s="1"/>
  <c r="L53" i="1" s="1"/>
  <c r="K48" i="1"/>
  <c r="J48" i="1"/>
  <c r="J47" i="1" s="1"/>
  <c r="H48" i="1"/>
  <c r="F48" i="1"/>
  <c r="F47" i="1" s="1"/>
  <c r="F46" i="1" s="1"/>
  <c r="F45" i="1" s="1"/>
  <c r="F53" i="1" s="1"/>
  <c r="D48" i="1"/>
  <c r="C48" i="1"/>
  <c r="C47" i="1" s="1"/>
  <c r="O47" i="1"/>
  <c r="O46" i="1" s="1"/>
  <c r="O45" i="1" s="1"/>
  <c r="O53" i="1" s="1"/>
  <c r="M47" i="1"/>
  <c r="M46" i="1" s="1"/>
  <c r="K47" i="1"/>
  <c r="K46" i="1" s="1"/>
  <c r="K45" i="1" s="1"/>
  <c r="K53" i="1" s="1"/>
  <c r="H47" i="1"/>
  <c r="H46" i="1" s="1"/>
  <c r="D47" i="1"/>
  <c r="D46" i="1" s="1"/>
  <c r="D45" i="1" s="1"/>
  <c r="N46" i="1"/>
  <c r="N45" i="1" s="1"/>
  <c r="N53" i="1" s="1"/>
  <c r="J46" i="1"/>
  <c r="J45" i="1" s="1"/>
  <c r="J53" i="1" s="1"/>
  <c r="C46" i="1"/>
  <c r="M45" i="1"/>
  <c r="M53" i="1" s="1"/>
  <c r="H45" i="1"/>
  <c r="H53" i="1" s="1"/>
  <c r="P42" i="1"/>
  <c r="P41" i="1"/>
  <c r="O40" i="1"/>
  <c r="N40" i="1"/>
  <c r="M40" i="1"/>
  <c r="L40" i="1"/>
  <c r="K40" i="1"/>
  <c r="J40" i="1"/>
  <c r="H40" i="1"/>
  <c r="F40" i="1"/>
  <c r="D40" i="1"/>
  <c r="C40" i="1"/>
  <c r="P39" i="1"/>
  <c r="O38" i="1"/>
  <c r="N38" i="1"/>
  <c r="M38" i="1"/>
  <c r="L38" i="1"/>
  <c r="K38" i="1"/>
  <c r="J38" i="1"/>
  <c r="H38" i="1"/>
  <c r="F38" i="1"/>
  <c r="D38" i="1"/>
  <c r="P38" i="1" s="1"/>
  <c r="C38" i="1"/>
  <c r="P37" i="1"/>
  <c r="O36" i="1"/>
  <c r="N36" i="1"/>
  <c r="M36" i="1"/>
  <c r="L36" i="1"/>
  <c r="K36" i="1"/>
  <c r="J36" i="1"/>
  <c r="H36" i="1"/>
  <c r="F36" i="1"/>
  <c r="D36" i="1"/>
  <c r="P36" i="1" s="1"/>
  <c r="C36" i="1"/>
  <c r="P35" i="1"/>
  <c r="O34" i="1"/>
  <c r="O33" i="1" s="1"/>
  <c r="N34" i="1"/>
  <c r="M34" i="1"/>
  <c r="M33" i="1" s="1"/>
  <c r="M32" i="1" s="1"/>
  <c r="M31" i="1" s="1"/>
  <c r="M43" i="1" s="1"/>
  <c r="L34" i="1"/>
  <c r="K34" i="1"/>
  <c r="K33" i="1" s="1"/>
  <c r="K32" i="1" s="1"/>
  <c r="K31" i="1" s="1"/>
  <c r="K43" i="1" s="1"/>
  <c r="J34" i="1"/>
  <c r="H34" i="1"/>
  <c r="H33" i="1" s="1"/>
  <c r="H32" i="1" s="1"/>
  <c r="H31" i="1" s="1"/>
  <c r="H43" i="1" s="1"/>
  <c r="F34" i="1"/>
  <c r="D34" i="1"/>
  <c r="C34" i="1"/>
  <c r="N33" i="1"/>
  <c r="N32" i="1" s="1"/>
  <c r="L33" i="1"/>
  <c r="L32" i="1" s="1"/>
  <c r="L31" i="1" s="1"/>
  <c r="L43" i="1" s="1"/>
  <c r="J33" i="1"/>
  <c r="J32" i="1" s="1"/>
  <c r="F33" i="1"/>
  <c r="F32" i="1" s="1"/>
  <c r="F31" i="1" s="1"/>
  <c r="F43" i="1" s="1"/>
  <c r="C33" i="1"/>
  <c r="C32" i="1" s="1"/>
  <c r="O32" i="1"/>
  <c r="O31" i="1" s="1"/>
  <c r="O43" i="1" s="1"/>
  <c r="N31" i="1"/>
  <c r="N43" i="1" s="1"/>
  <c r="J31" i="1"/>
  <c r="J43" i="1" s="1"/>
  <c r="C31" i="1"/>
  <c r="M29" i="1"/>
  <c r="P28" i="1"/>
  <c r="O27" i="1"/>
  <c r="O26" i="1" s="1"/>
  <c r="O25" i="1" s="1"/>
  <c r="O24" i="1" s="1"/>
  <c r="O29" i="1" s="1"/>
  <c r="N27" i="1"/>
  <c r="M27" i="1"/>
  <c r="M26" i="1" s="1"/>
  <c r="M25" i="1" s="1"/>
  <c r="M24" i="1" s="1"/>
  <c r="L27" i="1"/>
  <c r="K27" i="1"/>
  <c r="J27" i="1"/>
  <c r="H27" i="1"/>
  <c r="H26" i="1" s="1"/>
  <c r="F27" i="1"/>
  <c r="D27" i="1"/>
  <c r="C27" i="1"/>
  <c r="P27" i="1" s="1"/>
  <c r="N26" i="1"/>
  <c r="K26" i="1"/>
  <c r="K25" i="1" s="1"/>
  <c r="J26" i="1"/>
  <c r="F26" i="1"/>
  <c r="D26" i="1"/>
  <c r="D25" i="1" s="1"/>
  <c r="C26" i="1"/>
  <c r="N25" i="1"/>
  <c r="N24" i="1" s="1"/>
  <c r="N29" i="1" s="1"/>
  <c r="J25" i="1"/>
  <c r="H25" i="1"/>
  <c r="H24" i="1" s="1"/>
  <c r="H29" i="1" s="1"/>
  <c r="F25" i="1"/>
  <c r="C25" i="1"/>
  <c r="K24" i="1"/>
  <c r="K29" i="1" s="1"/>
  <c r="J24" i="1"/>
  <c r="J29" i="1" s="1"/>
  <c r="F24" i="1"/>
  <c r="F29" i="1" s="1"/>
  <c r="C24" i="1"/>
  <c r="C29" i="1" s="1"/>
  <c r="P21" i="1"/>
  <c r="O20" i="1"/>
  <c r="N20" i="1"/>
  <c r="M20" i="1"/>
  <c r="L20" i="1"/>
  <c r="K20" i="1"/>
  <c r="J20" i="1"/>
  <c r="H20" i="1"/>
  <c r="F20" i="1"/>
  <c r="D20" i="1"/>
  <c r="C20" i="1"/>
  <c r="P20" i="1" s="1"/>
  <c r="P16" i="1"/>
  <c r="O15" i="1"/>
  <c r="N15" i="1"/>
  <c r="M15" i="1"/>
  <c r="L15" i="1"/>
  <c r="L14" i="1" s="1"/>
  <c r="L29" i="1" s="1"/>
  <c r="K15" i="1"/>
  <c r="J15" i="1"/>
  <c r="H15" i="1"/>
  <c r="F15" i="1"/>
  <c r="F14" i="1" s="1"/>
  <c r="D15" i="1"/>
  <c r="C15" i="1"/>
  <c r="O14" i="1"/>
  <c r="O13" i="1" s="1"/>
  <c r="O12" i="1" s="1"/>
  <c r="M14" i="1"/>
  <c r="M13" i="1" s="1"/>
  <c r="K14" i="1"/>
  <c r="K13" i="1" s="1"/>
  <c r="K12" i="1" s="1"/>
  <c r="H14" i="1"/>
  <c r="H13" i="1" s="1"/>
  <c r="D14" i="1"/>
  <c r="D13" i="1" s="1"/>
  <c r="D12" i="1" s="1"/>
  <c r="L13" i="1"/>
  <c r="L12" i="1" s="1"/>
  <c r="F13" i="1"/>
  <c r="F12" i="1" s="1"/>
  <c r="M12" i="1"/>
  <c r="H12" i="1"/>
  <c r="P11" i="1"/>
  <c r="O10" i="1"/>
  <c r="O9" i="1" s="1"/>
  <c r="N10" i="1"/>
  <c r="M10" i="1"/>
  <c r="M9" i="1" s="1"/>
  <c r="L10" i="1"/>
  <c r="K10" i="1"/>
  <c r="K9" i="1" s="1"/>
  <c r="K8" i="1" s="1"/>
  <c r="K7" i="1" s="1"/>
  <c r="K22" i="1" s="1"/>
  <c r="J10" i="1"/>
  <c r="H10" i="1"/>
  <c r="H9" i="1" s="1"/>
  <c r="F10" i="1"/>
  <c r="D10" i="1"/>
  <c r="D9" i="1" s="1"/>
  <c r="C10" i="1"/>
  <c r="P10" i="1" s="1"/>
  <c r="N9" i="1"/>
  <c r="N8" i="1" s="1"/>
  <c r="N7" i="1" s="1"/>
  <c r="L9" i="1"/>
  <c r="L8" i="1" s="1"/>
  <c r="J9" i="1"/>
  <c r="J8" i="1" s="1"/>
  <c r="J7" i="1" s="1"/>
  <c r="F9" i="1"/>
  <c r="F8" i="1" s="1"/>
  <c r="C9" i="1"/>
  <c r="C8" i="1" s="1"/>
  <c r="O8" i="1"/>
  <c r="O7" i="1" s="1"/>
  <c r="M8" i="1"/>
  <c r="M7" i="1" s="1"/>
  <c r="M22" i="1" s="1"/>
  <c r="H8" i="1"/>
  <c r="H7" i="1" s="1"/>
  <c r="D8" i="1"/>
  <c r="D7" i="1" s="1"/>
  <c r="L7" i="1"/>
  <c r="L22" i="1" s="1"/>
  <c r="F7" i="1"/>
  <c r="F22" i="1" s="1"/>
  <c r="H22" i="1" l="1"/>
  <c r="P8" i="1"/>
  <c r="P25" i="1"/>
  <c r="P34" i="1"/>
  <c r="P114" i="1"/>
  <c r="C7" i="1"/>
  <c r="P9" i="1"/>
  <c r="D24" i="1"/>
  <c r="P26" i="1"/>
  <c r="P40" i="1"/>
  <c r="P46" i="1"/>
  <c r="C45" i="1"/>
  <c r="P47" i="1"/>
  <c r="H412" i="1"/>
  <c r="P57" i="1"/>
  <c r="C56" i="1"/>
  <c r="H145" i="1"/>
  <c r="D22" i="1"/>
  <c r="O22" i="1"/>
  <c r="P15" i="1"/>
  <c r="C14" i="1"/>
  <c r="J14" i="1"/>
  <c r="J13" i="1" s="1"/>
  <c r="J12" i="1" s="1"/>
  <c r="J22" i="1" s="1"/>
  <c r="J412" i="1" s="1"/>
  <c r="N14" i="1"/>
  <c r="N13" i="1" s="1"/>
  <c r="N12" i="1" s="1"/>
  <c r="N22" i="1" s="1"/>
  <c r="C43" i="1"/>
  <c r="P48" i="1"/>
  <c r="P58" i="1"/>
  <c r="K119" i="1"/>
  <c r="P89" i="1"/>
  <c r="D119" i="1"/>
  <c r="P116" i="1"/>
  <c r="C119" i="1"/>
  <c r="P124" i="1"/>
  <c r="L127" i="1"/>
  <c r="L126" i="1" s="1"/>
  <c r="L145" i="1" s="1"/>
  <c r="P148" i="1"/>
  <c r="P157" i="1"/>
  <c r="P250" i="1"/>
  <c r="P258" i="1"/>
  <c r="P268" i="1"/>
  <c r="P274" i="1"/>
  <c r="P90" i="1"/>
  <c r="M119" i="1"/>
  <c r="C127" i="1"/>
  <c r="N127" i="1"/>
  <c r="N126" i="1" s="1"/>
  <c r="N145" i="1" s="1"/>
  <c r="F131" i="1"/>
  <c r="L131" i="1"/>
  <c r="P132" i="1"/>
  <c r="P143" i="1"/>
  <c r="C147" i="1"/>
  <c r="P149" i="1"/>
  <c r="C249" i="1"/>
  <c r="P251" i="1"/>
  <c r="P256" i="1"/>
  <c r="D255" i="1"/>
  <c r="D254" i="1" s="1"/>
  <c r="P259" i="1"/>
  <c r="P269" i="1"/>
  <c r="O119" i="1"/>
  <c r="P123" i="1"/>
  <c r="F127" i="1"/>
  <c r="F126" i="1" s="1"/>
  <c r="F145" i="1" s="1"/>
  <c r="F412" i="1" s="1"/>
  <c r="P136" i="1"/>
  <c r="D134" i="1"/>
  <c r="M249" i="1"/>
  <c r="M279" i="1" s="1"/>
  <c r="P254" i="1"/>
  <c r="P283" i="1"/>
  <c r="C282" i="1"/>
  <c r="L393" i="1"/>
  <c r="D33" i="1"/>
  <c r="L90" i="1"/>
  <c r="L89" i="1" s="1"/>
  <c r="L88" i="1" s="1"/>
  <c r="L119" i="1" s="1"/>
  <c r="P115" i="1"/>
  <c r="C122" i="1"/>
  <c r="J127" i="1"/>
  <c r="J126" i="1" s="1"/>
  <c r="J145" i="1" s="1"/>
  <c r="P129" i="1"/>
  <c r="J131" i="1"/>
  <c r="N131" i="1"/>
  <c r="D249" i="1"/>
  <c r="D279" i="1" s="1"/>
  <c r="O249" i="1"/>
  <c r="O279" i="1" s="1"/>
  <c r="P255" i="1"/>
  <c r="D334" i="1"/>
  <c r="K334" i="1"/>
  <c r="K333" i="1" s="1"/>
  <c r="K332" i="1" s="1"/>
  <c r="P355" i="1"/>
  <c r="P378" i="1"/>
  <c r="P270" i="1"/>
  <c r="P275" i="1"/>
  <c r="P292" i="1"/>
  <c r="P307" i="1"/>
  <c r="C304" i="1"/>
  <c r="M393" i="1"/>
  <c r="M412" i="1" s="1"/>
  <c r="P389" i="1"/>
  <c r="P409" i="1"/>
  <c r="P273" i="1"/>
  <c r="P284" i="1"/>
  <c r="P305" i="1"/>
  <c r="O393" i="1"/>
  <c r="O412" i="1" s="1"/>
  <c r="P386" i="1"/>
  <c r="C385" i="1"/>
  <c r="D384" i="1"/>
  <c r="K384" i="1"/>
  <c r="O384" i="1"/>
  <c r="P390" i="1"/>
  <c r="P398" i="1"/>
  <c r="C397" i="1"/>
  <c r="P405" i="1"/>
  <c r="C404" i="1"/>
  <c r="N403" i="1"/>
  <c r="N402" i="1" s="1"/>
  <c r="N411" i="1" s="1"/>
  <c r="P408" i="1"/>
  <c r="L412" i="1" l="1"/>
  <c r="C53" i="1"/>
  <c r="P53" i="1" s="1"/>
  <c r="P45" i="1"/>
  <c r="C279" i="1"/>
  <c r="P279" i="1" s="1"/>
  <c r="P249" i="1"/>
  <c r="C126" i="1"/>
  <c r="D29" i="1"/>
  <c r="P29" i="1" s="1"/>
  <c r="P24" i="1"/>
  <c r="P404" i="1"/>
  <c r="C403" i="1"/>
  <c r="P385" i="1"/>
  <c r="C384" i="1"/>
  <c r="D333" i="1"/>
  <c r="P334" i="1"/>
  <c r="P33" i="1"/>
  <c r="D32" i="1"/>
  <c r="P14" i="1"/>
  <c r="C13" i="1"/>
  <c r="N412" i="1"/>
  <c r="P397" i="1"/>
  <c r="C396" i="1"/>
  <c r="C303" i="1"/>
  <c r="P304" i="1"/>
  <c r="K393" i="1"/>
  <c r="K412" i="1" s="1"/>
  <c r="C121" i="1"/>
  <c r="P121" i="1" s="1"/>
  <c r="P122" i="1"/>
  <c r="P282" i="1"/>
  <c r="C281" i="1"/>
  <c r="D131" i="1"/>
  <c r="P134" i="1"/>
  <c r="C247" i="1"/>
  <c r="P247" i="1" s="1"/>
  <c r="P147" i="1"/>
  <c r="P119" i="1"/>
  <c r="P56" i="1"/>
  <c r="C55" i="1"/>
  <c r="P7" i="1"/>
  <c r="P303" i="1" l="1"/>
  <c r="C302" i="1"/>
  <c r="C12" i="1"/>
  <c r="P13" i="1"/>
  <c r="C402" i="1"/>
  <c r="P403" i="1"/>
  <c r="C145" i="1"/>
  <c r="D127" i="1"/>
  <c r="P131" i="1"/>
  <c r="C395" i="1"/>
  <c r="P396" i="1"/>
  <c r="D332" i="1"/>
  <c r="P333" i="1"/>
  <c r="P55" i="1"/>
  <c r="C86" i="1"/>
  <c r="P86" i="1" s="1"/>
  <c r="C300" i="1"/>
  <c r="P300" i="1" s="1"/>
  <c r="P281" i="1"/>
  <c r="D31" i="1"/>
  <c r="P32" i="1"/>
  <c r="P384" i="1"/>
  <c r="C393" i="1"/>
  <c r="D43" i="1" l="1"/>
  <c r="P43" i="1" s="1"/>
  <c r="P31" i="1"/>
  <c r="P393" i="1"/>
  <c r="P302" i="1"/>
  <c r="P330" i="1" s="1"/>
  <c r="C330" i="1"/>
  <c r="P395" i="1"/>
  <c r="C400" i="1"/>
  <c r="P400" i="1" s="1"/>
  <c r="P12" i="1"/>
  <c r="C22" i="1"/>
  <c r="P22" i="1" s="1"/>
  <c r="D393" i="1"/>
  <c r="P332" i="1"/>
  <c r="D126" i="1"/>
  <c r="P127" i="1"/>
  <c r="C411" i="1"/>
  <c r="P402" i="1"/>
  <c r="C412" i="1" l="1"/>
  <c r="P411" i="1"/>
  <c r="D145" i="1"/>
  <c r="P145" i="1" s="1"/>
  <c r="P126" i="1"/>
  <c r="D412" i="1" l="1"/>
  <c r="P412" i="1"/>
</calcChain>
</file>

<file path=xl/comments1.xml><?xml version="1.0" encoding="utf-8"?>
<comments xmlns="http://schemas.openxmlformats.org/spreadsheetml/2006/main">
  <authors>
    <author>Ceneida Restrepo</author>
    <author>USUARIO</author>
    <author>Carlos Alberto  Alvarez Velez</author>
    <author>Eliana Maria Arias Ramirez</author>
  </authors>
  <commentList>
    <comment ref="E59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Impuesto al tabaco ley 1289</t>
        </r>
      </text>
    </comment>
    <comment ref="H59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libre inversión</t>
        </r>
      </text>
    </comment>
    <comment ref="H60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Deporte</t>
        </r>
      </text>
    </comment>
    <comment ref="G155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Prestación del servicio -Educación</t>
        </r>
      </text>
    </comment>
    <comment ref="G158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 Alimentación Escolar</t>
        </r>
      </text>
    </comment>
    <comment ref="G159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Educación- Calidad</t>
        </r>
      </text>
    </comment>
    <comment ref="G17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Prestación del Servicio Educación</t>
        </r>
      </text>
    </comment>
    <comment ref="G179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Prestación del Servicio  Educación</t>
        </r>
      </text>
    </comment>
    <comment ref="G18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Prestación del Servicio Educación</t>
        </r>
      </text>
    </comment>
    <comment ref="G196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Aportes Patronales Educación</t>
        </r>
      </text>
    </comment>
    <comment ref="G19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Aportes Patronales Educación</t>
        </r>
      </text>
    </comment>
    <comment ref="G21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Aportes Patronales Educación</t>
        </r>
      </text>
    </comment>
    <comment ref="G21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Aportes Patronales Educación</t>
        </r>
      </text>
    </comment>
    <comment ref="I25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PG Agua Potable y Saneamiento Básico</t>
        </r>
      </text>
    </comment>
    <comment ref="I261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PG Agua Potble y Saneamiento Básico</t>
        </r>
      </text>
    </comment>
    <comment ref="E262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Fondo de solidaridad redistribución del ingreso</t>
        </r>
      </text>
    </comment>
    <comment ref="E263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Alumbrado Público</t>
        </r>
      </text>
    </comment>
    <comment ref="E264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Alumbrado Público</t>
        </r>
      </text>
    </comment>
    <comment ref="E265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Alumbrado Público</t>
        </r>
      </text>
    </comment>
    <comment ref="E266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Alumbrado Público</t>
        </r>
      </text>
    </comment>
    <comment ref="D267" authorId="2" shapeId="0">
      <text>
        <r>
          <rPr>
            <sz val="9"/>
            <color indexed="81"/>
            <rFont val="Tahoma"/>
            <family val="2"/>
          </rPr>
          <t xml:space="preserve">
Vigencia futura $ 3,000,000,000
</t>
        </r>
      </text>
    </comment>
    <comment ref="E26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Alumbrado Público</t>
        </r>
      </text>
    </comment>
    <comment ref="E271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Compensación Compra de fajas</t>
        </r>
      </text>
    </comment>
    <comment ref="E276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Compensación Equipamiento Comunitario</t>
        </r>
      </text>
    </comment>
    <comment ref="E27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Espectaculos públicos de artes escenicas</t>
        </r>
      </text>
    </comment>
    <comment ref="G28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SGP Salud Pública</t>
        </r>
      </text>
    </comment>
    <comment ref="G286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Salud Pública</t>
        </r>
      </text>
    </comment>
    <comment ref="G28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Salud Pública</t>
        </r>
      </text>
    </comment>
    <comment ref="G288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Salud Pública</t>
        </r>
      </text>
    </comment>
    <comment ref="C291" authorId="3" shapeId="0">
      <text>
        <r>
          <rPr>
            <b/>
            <sz val="9"/>
            <color indexed="81"/>
            <rFont val="Tahoma"/>
            <family val="2"/>
          </rPr>
          <t>Eliana Maria Arias Ramirez:</t>
        </r>
        <r>
          <rPr>
            <sz val="9"/>
            <color indexed="81"/>
            <rFont val="Tahoma"/>
            <family val="2"/>
          </rPr>
          <t xml:space="preserve">
Son en total 8,160 millones, el resto se financia por la fuente 11 de alimentación escolar y por el convenio del MEN que al no estar firmado no se incluye en el ppto incial</t>
        </r>
      </text>
    </comment>
    <comment ref="E293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Cuenta puente</t>
        </r>
      </text>
    </comment>
    <comment ref="G293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Salud Regimen Subsidiado</t>
        </r>
      </text>
    </comment>
    <comment ref="E294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Cuenta Puente</t>
        </r>
      </text>
    </comment>
    <comment ref="E295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Cuenta Puente</t>
        </r>
      </text>
    </comment>
    <comment ref="G295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Aporte Patronales Salud</t>
        </r>
      </text>
    </comment>
    <comment ref="G296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Salud Oferta</t>
        </r>
      </text>
    </comment>
    <comment ref="G29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SGP Salud Pública</t>
        </r>
      </text>
    </comment>
    <comment ref="E308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09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10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13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14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18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2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29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Multas por contravenciones</t>
        </r>
      </text>
    </comment>
    <comment ref="E379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Contribución Contratos</t>
        </r>
      </text>
    </comment>
    <comment ref="E388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Sobretasa bomberil</t>
        </r>
      </text>
    </comment>
    <comment ref="E407" authorId="0" shapeId="0">
      <text>
        <r>
          <rPr>
            <b/>
            <sz val="8"/>
            <color indexed="81"/>
            <rFont val="Tahoma"/>
            <family val="2"/>
          </rPr>
          <t>Ceneida Restrepo:</t>
        </r>
        <r>
          <rPr>
            <sz val="8"/>
            <color indexed="81"/>
            <rFont val="Tahoma"/>
            <family val="2"/>
          </rPr>
          <t xml:space="preserve">
Transferencia sector electrico Ley 99</t>
        </r>
      </text>
    </comment>
  </commentList>
</comments>
</file>

<file path=xl/sharedStrings.xml><?xml version="1.0" encoding="utf-8"?>
<sst xmlns="http://schemas.openxmlformats.org/spreadsheetml/2006/main" count="791" uniqueCount="334">
  <si>
    <t>ANEXO No. 3</t>
  </si>
  <si>
    <t>PLAN OPERATIVO ANUAL DE INVERSIONES AÑO  2015
MUNICIPIO DE ITAGUI</t>
  </si>
  <si>
    <r>
      <t>DEPENDENCIAS RESPONSABLES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
LINEAS ESTRATEGICAS
AREAS DE DESARROLLO
PROGRAMAS
PROYECTOS Y ACTIVIDADES
DEL PLAN DE DESARROLLO 2012-2015
"UNIDOS HACEMOS EL CAMBIO"</t>
    </r>
  </si>
  <si>
    <t>FUENTES DE FINANCIACIÓN</t>
  </si>
  <si>
    <t>R.P.</t>
  </si>
  <si>
    <t>RP ESPECIF. Y/O OTROS</t>
  </si>
  <si>
    <t>COD. R.P.E</t>
  </si>
  <si>
    <t>S.G.P. ESPECIF. EDUCACION Y SALUD</t>
  </si>
  <si>
    <t xml:space="preserve">COD. S.G.P. </t>
  </si>
  <si>
    <r>
      <t xml:space="preserve">S.G.P PROPÓSITO GENERAL Y ASIGNACIONES ESPECIALES </t>
    </r>
    <r>
      <rPr>
        <b/>
        <sz val="8"/>
        <rFont val="Arial"/>
        <family val="2"/>
      </rPr>
      <t>Cultura, Deporte, Agua Potable y Sanea. Bás., Aiment. Escolar, Pra. Infancia, Libre Inversión</t>
    </r>
  </si>
  <si>
    <t>COD. S.G.P P.G</t>
  </si>
  <si>
    <t>FOSYGA</t>
  </si>
  <si>
    <t xml:space="preserve">COLJUEGOS </t>
  </si>
  <si>
    <t>SITUADO FISCAL</t>
  </si>
  <si>
    <t>CRÉDITO</t>
  </si>
  <si>
    <t>SISTEMA GENERAL DE REGALIAS</t>
  </si>
  <si>
    <t>COFINANCIADO</t>
  </si>
  <si>
    <t>TOTAL</t>
  </si>
  <si>
    <t>ALCALDIA</t>
  </si>
  <si>
    <t>LINEA ESTRATEGICA 1</t>
  </si>
  <si>
    <t>FORTALECIMIENTO INSTITUCIONAL. ESTRATEGIA DE SERVICIO CON CALIDAD</t>
  </si>
  <si>
    <t>AREA DE DESARROLLO</t>
  </si>
  <si>
    <t>El Gobierno de la Gente</t>
  </si>
  <si>
    <t>PROGRAMA</t>
  </si>
  <si>
    <t>Comunicación Pública e institucional</t>
  </si>
  <si>
    <t>PROYECTO</t>
  </si>
  <si>
    <t>Gestión de las Comunicaciones</t>
  </si>
  <si>
    <t>ACTIVIDAD</t>
  </si>
  <si>
    <t>Difusión imagen corporativa</t>
  </si>
  <si>
    <t>LINEA ESTRATEGICA 2</t>
  </si>
  <si>
    <t>ITAGUI, UNA AGENDA SOCIAL PARA LA VIDA</t>
  </si>
  <si>
    <t>Cultura</t>
  </si>
  <si>
    <t>Itagüí, ciudad con identidad cultural</t>
  </si>
  <si>
    <t>Institucionalidad cultural</t>
  </si>
  <si>
    <t>Cultura para la convivencia</t>
  </si>
  <si>
    <t xml:space="preserve"> Itagui ciudad deseante del arte y la cultura</t>
  </si>
  <si>
    <t>TOTAL ALCALDIA</t>
  </si>
  <si>
    <t xml:space="preserve">SECRETARIA GENERAL </t>
  </si>
  <si>
    <t>Modernización Institucional</t>
  </si>
  <si>
    <t xml:space="preserve">Gestión Institucional  Integral </t>
  </si>
  <si>
    <t>Sistema de gestión Institucional</t>
  </si>
  <si>
    <t>Sistema de Gestion Integral ( MECI, Sistema de Gestion de la Calidad )</t>
  </si>
  <si>
    <t>TOTAL GENERAL</t>
  </si>
  <si>
    <t xml:space="preserve">SECRETARIA DE HACIENDA </t>
  </si>
  <si>
    <t>Gestión Fiscal y Financiera</t>
  </si>
  <si>
    <t xml:space="preserve">Políticas fiscales y financieras </t>
  </si>
  <si>
    <t>Sistema de información presupuestal y contable</t>
  </si>
  <si>
    <t xml:space="preserve">Sensibilización sobre la relación contribuyente-Estado  </t>
  </si>
  <si>
    <t>Transferencias a Corantioquia y Área Metropolitana</t>
  </si>
  <si>
    <t>Transferencias a Corantioquia</t>
  </si>
  <si>
    <t>Transferencis al Área Metropolitana</t>
  </si>
  <si>
    <t>TOTAL HACIENDA</t>
  </si>
  <si>
    <t xml:space="preserve">SECRETARIA DE SERVICIOS ADMINISTRATIVOS </t>
  </si>
  <si>
    <t>Gestión integral del talento humano</t>
  </si>
  <si>
    <t>Programa de vivienda</t>
  </si>
  <si>
    <t xml:space="preserve">Fortalecimiento integral del talento humano </t>
  </si>
  <si>
    <t>Implementar el Plan de Salud Ocupacional del Municipio de Itagüí</t>
  </si>
  <si>
    <t>TOTAL SERVICIOS</t>
  </si>
  <si>
    <t xml:space="preserve">SECRETARÍA DEL DEPORTE Y LA RECREACIÓN </t>
  </si>
  <si>
    <t>Deporte, la educación física extraescolar y la recreación</t>
  </si>
  <si>
    <t>Itagüí, expresiones lúdicas y deportivas para la vida</t>
  </si>
  <si>
    <t>Desarrollo de programas diversificados en deporte, educación física extraescolar y recreación, dirigidos a todos los grupos poblacionales</t>
  </si>
  <si>
    <t>Formación, capacitación e investigación en deporte, educación física y recreación</t>
  </si>
  <si>
    <t>Sueldos del personal</t>
  </si>
  <si>
    <t>Horas extras y festivos</t>
  </si>
  <si>
    <t>Prima de vacaciones</t>
  </si>
  <si>
    <t>Prima de navidad</t>
  </si>
  <si>
    <t>Vacaciones</t>
  </si>
  <si>
    <t>Auxilios de transporte</t>
  </si>
  <si>
    <t>bonificacion servicios prestados</t>
  </si>
  <si>
    <t>Prima de servicios</t>
  </si>
  <si>
    <t>subsidio de alimentacion</t>
  </si>
  <si>
    <t>incentivo por antiguedad</t>
  </si>
  <si>
    <t>bonificacion especial de recreacion</t>
  </si>
  <si>
    <t>aportes a caja de compensacion familiar</t>
  </si>
  <si>
    <t>aportes a seguridad social - salud -</t>
  </si>
  <si>
    <t>riesgos profesionales</t>
  </si>
  <si>
    <t>aporte patronal 12% afp privadas</t>
  </si>
  <si>
    <t>aportes icbf</t>
  </si>
  <si>
    <t>aportes sena</t>
  </si>
  <si>
    <t>escuelas industriales e institutos tecnicos</t>
  </si>
  <si>
    <t>ESAP</t>
  </si>
  <si>
    <t>cesantias anticipadas</t>
  </si>
  <si>
    <t>cesantias definitivas</t>
  </si>
  <si>
    <t>intereses a las cesantias</t>
  </si>
  <si>
    <t>Plan Maestro de equipamientos deportivos</t>
  </si>
  <si>
    <t>Operación de las sedes deportivas municipales (Servicios públicos, vigilancia y aseo)</t>
  </si>
  <si>
    <t>TOTAL DEPORTES</t>
  </si>
  <si>
    <t xml:space="preserve">DEPARTAMENTO ADMINISTRATIVO DE PLANEACIÓN </t>
  </si>
  <si>
    <t>Gestión institucional integral</t>
  </si>
  <si>
    <t xml:space="preserve">Sistema de estratificación municipal </t>
  </si>
  <si>
    <t>Fortalecimiento del SISBEN</t>
  </si>
  <si>
    <t>Bonificacion servicios prestados</t>
  </si>
  <si>
    <t>Subsidio de alimentacion</t>
  </si>
  <si>
    <t>Incentivo por antiguedad</t>
  </si>
  <si>
    <t>Bonificacion especial de recreacion</t>
  </si>
  <si>
    <t>Aportes a Caja de Compensacion Familiar</t>
  </si>
  <si>
    <t>Aportes a seguridad social - salud -</t>
  </si>
  <si>
    <t>Riesgos profesionales</t>
  </si>
  <si>
    <t>Aporte patronal 12% AFP privadas</t>
  </si>
  <si>
    <t>Aportes ICBF</t>
  </si>
  <si>
    <t>Aportes Sena</t>
  </si>
  <si>
    <t>Escuelas industriales e institutos tecnicos</t>
  </si>
  <si>
    <t>Aporte ESAP</t>
  </si>
  <si>
    <t>Cesantias definitivas</t>
  </si>
  <si>
    <t>Intereses a las cesantias</t>
  </si>
  <si>
    <t>LINEA ESTRATEGICA 4</t>
  </si>
  <si>
    <t>TERRITORIO MODERNO, AMABLE Y SOSTENIBLE</t>
  </si>
  <si>
    <t>Movilidad e infraestructura vial</t>
  </si>
  <si>
    <t xml:space="preserve">Sistema Integrado de Transporte de Itagüí (SITI) </t>
  </si>
  <si>
    <t>Sistema Integrado de Transporte Metroplús</t>
  </si>
  <si>
    <t>TOTAL PLANEACION</t>
  </si>
  <si>
    <t xml:space="preserve">SECRETARÍA DE PARTICIPACION E INCLUSION SOCIAL </t>
  </si>
  <si>
    <t xml:space="preserve">Participación e Inclusión paraTodosy Todas </t>
  </si>
  <si>
    <t>Planeación Local y Presupuesto Participativo</t>
  </si>
  <si>
    <t>Inclusión Social</t>
  </si>
  <si>
    <t>Ciudad de los niños, las niñas,  los y las adolescentes</t>
  </si>
  <si>
    <t>Gestión para la atención integral y el desarrollo infantil temprano</t>
  </si>
  <si>
    <t>Itagüí, incluyente</t>
  </si>
  <si>
    <t xml:space="preserve">Itagüí, ciudad incluyente para  las mujeres </t>
  </si>
  <si>
    <t>Ciudadana y ciudadanos de la edad dorada- Población adulta mayor</t>
  </si>
  <si>
    <t>Operación Centro de Bienestar del Anciano</t>
  </si>
  <si>
    <t>Operación Centro de vida adulto mayor</t>
  </si>
  <si>
    <t>Jóvenes con sentido</t>
  </si>
  <si>
    <t>Atención integral para grupos poblacionales diferenciales</t>
  </si>
  <si>
    <t xml:space="preserve">ACTIVIDAD </t>
  </si>
  <si>
    <t>Promoción y fortalecimiento de la participación ciudadana, comunitaria y comunal</t>
  </si>
  <si>
    <t>Itagüí sin barreras para la Discapacidad</t>
  </si>
  <si>
    <t>TOTAL PARTICIPACION</t>
  </si>
  <si>
    <t xml:space="preserve">SECRETARIA DE EDUCACIÓN </t>
  </si>
  <si>
    <t>Educación</t>
  </si>
  <si>
    <t>Familia educada</t>
  </si>
  <si>
    <t>Cobertura educativa: Educación para todos y todas</t>
  </si>
  <si>
    <t>Gratuidad de la Educación</t>
  </si>
  <si>
    <t>Adquisición de los kit escolares</t>
  </si>
  <si>
    <t>Adquisicion de uniformes para los estudiantes de las I.E oficiales</t>
  </si>
  <si>
    <t>Programas de apoyo a diversas poblaciones vulnerables</t>
  </si>
  <si>
    <t>Necesidades educativas especiales ( discapacidad y talentos excepciones )</t>
  </si>
  <si>
    <t>Celebración del mes del niño</t>
  </si>
  <si>
    <t>Calidad de la educación como un derecho</t>
  </si>
  <si>
    <t>Alimentación escolar</t>
  </si>
  <si>
    <t>Diseño, construccion  y mantenimiento de la infraestructura de equipamentos municipales. Construccion y adecuacion de escuelas</t>
  </si>
  <si>
    <t>Implementación de procesos de gestión de la calidad educativa</t>
  </si>
  <si>
    <t>Capacitación a docentes y directivos docentes</t>
  </si>
  <si>
    <t xml:space="preserve">Fortalecimiento de la evaluacion a traves de pruebas externas </t>
  </si>
  <si>
    <t xml:space="preserve">Apoyo a  la articulación de la educacion media con la educacion superior. </t>
  </si>
  <si>
    <t xml:space="preserve">Programa becas de pregrado </t>
  </si>
  <si>
    <t>Convenios con universidades para el fomento de la educacion superior</t>
  </si>
  <si>
    <t>Celebración día del maestro</t>
  </si>
  <si>
    <t>Implementación del plan de bienestar social para docentes y directivos docentes</t>
  </si>
  <si>
    <t>Programa de especializaciones, maestrias y doctorados para docentes y directivos docentes</t>
  </si>
  <si>
    <t>Estrategia de prensa Escuela Plan Lector</t>
  </si>
  <si>
    <t>Certificación de la calidad en Instituciones Educativas</t>
  </si>
  <si>
    <t>Transferencia de recursos a las Instituciones Educativas para programas y proyectos de calidad</t>
  </si>
  <si>
    <t>Seguimiento y control de los procesos misionales y especiales de la Secretaría de Educación</t>
  </si>
  <si>
    <t>Implementación del modelo educativo y tecnológico  relacional en I.E.O</t>
  </si>
  <si>
    <t>Prestacion de servicios publicos para las I.E</t>
  </si>
  <si>
    <t>Plan Digital TESO</t>
  </si>
  <si>
    <t xml:space="preserve">Mejoramiento en la gestión del servicio educativo </t>
  </si>
  <si>
    <t>Prestación del servicio de recepción y manejo de la información de las instituciones educativas.</t>
  </si>
  <si>
    <t>Prestación del servicio de aseo general de las instituciones educativas.</t>
  </si>
  <si>
    <t>Prestación del servicio especializado de vigilancia de las instituciones educativas</t>
  </si>
  <si>
    <t>Prestación del servicio bibliotecario de las instituciones educativas.</t>
  </si>
  <si>
    <t>Sstema de informacion de las I.E</t>
  </si>
  <si>
    <t>Nómina directivos docentes</t>
  </si>
  <si>
    <t>Sueldo</t>
  </si>
  <si>
    <t>Sobresueldo</t>
  </si>
  <si>
    <t>Horas extras docentes</t>
  </si>
  <si>
    <t>Subsidio o prima de alimentación</t>
  </si>
  <si>
    <t>Contribución caja de compensación</t>
  </si>
  <si>
    <t>Contribución SENA</t>
  </si>
  <si>
    <t>Contribución ESAP</t>
  </si>
  <si>
    <t>Contribución escuelas industriales e institutos técnicos</t>
  </si>
  <si>
    <t>Contribución ICBF</t>
  </si>
  <si>
    <t>Provisión ascensos en el escalafón</t>
  </si>
  <si>
    <t xml:space="preserve">Aportes cesantías (8,33% Aportes Patronales) </t>
  </si>
  <si>
    <t>Aportes previsión social (8% Aportes Patronales)</t>
  </si>
  <si>
    <t xml:space="preserve">Concurso docente </t>
  </si>
  <si>
    <t>Fallos, Sentencias y Conciliaciones</t>
  </si>
  <si>
    <t>Prima extralegal de vida cara</t>
  </si>
  <si>
    <t>Proma de servicios</t>
  </si>
  <si>
    <t>Nómina docentes</t>
  </si>
  <si>
    <t>Auxilio de transporte</t>
  </si>
  <si>
    <t xml:space="preserve">Dotación Ley 70/88  </t>
  </si>
  <si>
    <t>Concurso docente convocatoria 079</t>
  </si>
  <si>
    <t xml:space="preserve">Nomina administrativo </t>
  </si>
  <si>
    <t xml:space="preserve">Aporte cesantias </t>
  </si>
  <si>
    <t xml:space="preserve">Aportes previsión social </t>
  </si>
  <si>
    <t>Contribución ARP</t>
  </si>
  <si>
    <t>Intereses a las cesantías</t>
  </si>
  <si>
    <t>Bonificación  especial de recreación</t>
  </si>
  <si>
    <t>Cuota de Administración</t>
  </si>
  <si>
    <t>Papelería y útiles de oficina</t>
  </si>
  <si>
    <t>Muebles y equipo de cómputo</t>
  </si>
  <si>
    <t>Apoyo logistico y administración de la Secretaría de Educación</t>
  </si>
  <si>
    <t>Arrendamiento Sede Secretaría de Educación</t>
  </si>
  <si>
    <t>TOTAL EDUCACION</t>
  </si>
  <si>
    <t xml:space="preserve">SECRETARÍA DE INFRAESTRUCTURA </t>
  </si>
  <si>
    <t>Movilidad e infraestructura Vial</t>
  </si>
  <si>
    <t xml:space="preserve">Infraestructura vial incluyente </t>
  </si>
  <si>
    <t xml:space="preserve">Construcción, mantenimiento y apertura de vías  </t>
  </si>
  <si>
    <t>Medio Ambiente</t>
  </si>
  <si>
    <t>Manejo, protección y recuperación de las fuentes hídricas en el Municipio de Itagüí</t>
  </si>
  <si>
    <t>Construcción de obras hidráulicas y mantenimiento de las quebradas del Municipio de Itagüí</t>
  </si>
  <si>
    <t>Servicios Públicos</t>
  </si>
  <si>
    <t>Itagüí, con servicios públicos de calidad</t>
  </si>
  <si>
    <t>Gestión para la prestación de los servicios públicos</t>
  </si>
  <si>
    <t>Fondo de Solidaridad y Redistribución del Ingreso</t>
  </si>
  <si>
    <t>Facturacion y recaudo de AP</t>
  </si>
  <si>
    <t>Energia eléctrica para alumbrado publico</t>
  </si>
  <si>
    <t>AOM administracion operación y mantenimiento de AP</t>
  </si>
  <si>
    <t>interventoria alumbrado público</t>
  </si>
  <si>
    <t>Expansion del sistema de alumbrado publico</t>
  </si>
  <si>
    <t>Espacio Público</t>
  </si>
  <si>
    <t>Gestión Integral del Espacio Público Municipal</t>
  </si>
  <si>
    <t xml:space="preserve">Mejoramiento y construcción del espacio público municipal </t>
  </si>
  <si>
    <t>Equipamientos Urbanos</t>
  </si>
  <si>
    <t>Equipamientos para el disfrute e inclusión de la familia Itagüiseña</t>
  </si>
  <si>
    <t>Diseño, construcción y mantenimiento de la infraestructura del equipamiento municipal</t>
  </si>
  <si>
    <t>Diseño, construcción y mantenimiento de la infraestructura del equipamiento municipal y comunales</t>
  </si>
  <si>
    <t xml:space="preserve"> Diseño, construcción y mantenimiento de la infraestructura de los espacios para las artes escénicas</t>
  </si>
  <si>
    <t>Intervenciones urbanísticas integrales Parque de las Chimeneas</t>
  </si>
  <si>
    <t>TOTAL INFRAESTRUCTURA</t>
  </si>
  <si>
    <t>SECRETARIA DE SALUD Y PROTECCION SOCIAL</t>
  </si>
  <si>
    <t>Salud y Protección Social</t>
  </si>
  <si>
    <t xml:space="preserve">Por una familia protegida y saludable </t>
  </si>
  <si>
    <t>Salud Pública: Promoviendo su salud</t>
  </si>
  <si>
    <t>Salud Ambiental</t>
  </si>
  <si>
    <t xml:space="preserve"> Vida saludable y condiciones no transmisibles</t>
  </si>
  <si>
    <t xml:space="preserve"> Sexualidad, derechos sexuales y reproductivos</t>
  </si>
  <si>
    <t>Vida saludable y enfermedades transmisibles</t>
  </si>
  <si>
    <t>Salud  mental y lesiones violentas evitables.</t>
  </si>
  <si>
    <t>Protección social: protegiendo su familia</t>
  </si>
  <si>
    <t>Protección alimentaria y nutricional</t>
  </si>
  <si>
    <t>Aseguramiento en salud: defendiendo su salud</t>
  </si>
  <si>
    <t>Régimen Subsidiado</t>
  </si>
  <si>
    <t>Mejoramiento, infraestructura y dotación de la Red Publica</t>
  </si>
  <si>
    <t>Prestación de servicios en lo no cubierto con subsidios a la demanda</t>
  </si>
  <si>
    <t>Promoción y Prevención- Oferta</t>
  </si>
  <si>
    <t xml:space="preserve">Gestión de apoyo a la Secretaria de Salud Coljuegos </t>
  </si>
  <si>
    <t>Sistema de Información (funcionamiento)</t>
  </si>
  <si>
    <t>TOTAL SALUD</t>
  </si>
  <si>
    <t xml:space="preserve">SECRETARIA DE MOVILIDAD </t>
  </si>
  <si>
    <t>Movilidad e Infraestructura Vial</t>
  </si>
  <si>
    <t>Itagüí, una ciudad sin congestiones</t>
  </si>
  <si>
    <t>Modernización de la red semafórica y  señalización vial</t>
  </si>
  <si>
    <t>Mantenimiento de la red semafórica y  señalización vial</t>
  </si>
  <si>
    <t xml:space="preserve">Educación y seguridad vial </t>
  </si>
  <si>
    <t>Dotación para los Guardas de tránsito</t>
  </si>
  <si>
    <t>Sueldos</t>
  </si>
  <si>
    <t>Incentivo antigüedad</t>
  </si>
  <si>
    <t>Bonificación por servicios</t>
  </si>
  <si>
    <t>Recargos</t>
  </si>
  <si>
    <t>Bonificación especial de recreación</t>
  </si>
  <si>
    <t>Aporte patronal 8,5% EPS privadas</t>
  </si>
  <si>
    <t>Aporte ARP</t>
  </si>
  <si>
    <t>COMFAMA 4%</t>
  </si>
  <si>
    <t>SENA 0,5%</t>
  </si>
  <si>
    <t>ESAP 0,5%</t>
  </si>
  <si>
    <t>ICBF 3%</t>
  </si>
  <si>
    <t>Institiutos Técnicos 1%</t>
  </si>
  <si>
    <t>Cesantías</t>
  </si>
  <si>
    <t>Intereses  Cesantías</t>
  </si>
  <si>
    <t>TOTAL MOVILIDAD</t>
  </si>
  <si>
    <t xml:space="preserve">SECRETARÍA DE GOBIERNO </t>
  </si>
  <si>
    <t>Seguridad y Convivencia</t>
  </si>
  <si>
    <t>Unidos por la seguridad y la convivencia</t>
  </si>
  <si>
    <t xml:space="preserve">Prevención de la violencia y promoción de la convivencia ciudadana </t>
  </si>
  <si>
    <t>Salario inspectores y Comisarios</t>
  </si>
  <si>
    <t>Prima de servicios Inspectores y Comisarios</t>
  </si>
  <si>
    <t>Incentivo de Antigüedad Inspectores y Comisarios</t>
  </si>
  <si>
    <t>Bonificación por servicios Inspectores y Comisarios</t>
  </si>
  <si>
    <t>Vacaciones Inspectores y Comisarios</t>
  </si>
  <si>
    <t>Prima vacaciones Inspectores y Comisarios</t>
  </si>
  <si>
    <t>Bonificación especiales recreación Inspectores y Comisarios</t>
  </si>
  <si>
    <t>Prima navidad Inspectores y Comisarios</t>
  </si>
  <si>
    <t>Aporte patronal 8,5% EPS privadas Inspectores y Comisarios</t>
  </si>
  <si>
    <t>Aporte patronal 12% AFP privadas Inspectores y Comisarios</t>
  </si>
  <si>
    <t>Aporte patronal ARP  Inspectores y Comisarios</t>
  </si>
  <si>
    <t>COMFAMA 4%  Inspectores y Comisarios</t>
  </si>
  <si>
    <t>SENA 0,5%  Inspectores y Comisarios</t>
  </si>
  <si>
    <t>ESAP 0,5%  Inspectores y Comisarios</t>
  </si>
  <si>
    <t>ICBF 3% Inspectores y Comisarios</t>
  </si>
  <si>
    <t>INST. TEC 1%  Inspectores y Comisarios</t>
  </si>
  <si>
    <t>Valor Cesantías Inspectores y Comisarios</t>
  </si>
  <si>
    <t>Intereses Cesantías Inspectores y Comisarios</t>
  </si>
  <si>
    <t>Valor cesantías anticipadas Inspectores y Comisarios</t>
  </si>
  <si>
    <t>Sistema de Justicia Cercano al Ciudadano</t>
  </si>
  <si>
    <t>Sueldo del personal Casa de la Justicia</t>
  </si>
  <si>
    <t>Horas Extras Casa de la Justicia</t>
  </si>
  <si>
    <t>Prima de vacaciones Casa de la Justicia</t>
  </si>
  <si>
    <t>Prima de Navidad Casa de la Justicia</t>
  </si>
  <si>
    <t>Vacaciones Casa de la Justicia</t>
  </si>
  <si>
    <t>Auxilio de transporte Casa de la Justicia</t>
  </si>
  <si>
    <t>Bonificación por servicios prestados Casa de la Justicia Inspectores y Comisarios</t>
  </si>
  <si>
    <t>Prima de servicios Casa de la Justicia</t>
  </si>
  <si>
    <t>Subsidio de alimentación Casa de la Justicia</t>
  </si>
  <si>
    <t>Bonificación especiales recreación Icasa de la Justicia</t>
  </si>
  <si>
    <t>Aportes Caja de Compensación Casa de la Justicia</t>
  </si>
  <si>
    <t>Aportes a seguridad social - salud -Casa de la Justicia</t>
  </si>
  <si>
    <t>Riesgos Profesionales Casa de la Justicia</t>
  </si>
  <si>
    <t>Cotización administradoras régimen Prima Media (pensiones) Casa de la Justicia</t>
  </si>
  <si>
    <t>Aportes ICBF asa de la Justicia</t>
  </si>
  <si>
    <t>Aportes SENA asa de la Justicia</t>
  </si>
  <si>
    <t>Aportes Escuelas Insdustriales e Institutos Técnicos Casa de la Justicia</t>
  </si>
  <si>
    <t>Aportes ESAP Casa de la Justicia</t>
  </si>
  <si>
    <t>Cesantias Definitivas Casa de la justicia</t>
  </si>
  <si>
    <t>Interese a las Cesantías Casa de la Justicia</t>
  </si>
  <si>
    <t>Incentivo de antigüedad Casa de la Justicia</t>
  </si>
  <si>
    <t xml:space="preserve">Mejoramiento,  modernización y operación de las instituciones de seguridad y de justicia </t>
  </si>
  <si>
    <t xml:space="preserve">Atención integral a  víctimas </t>
  </si>
  <si>
    <t>Gestión integral de la protección a la infancia y la adolescencia</t>
  </si>
  <si>
    <t>Gestión del Riesgo</t>
  </si>
  <si>
    <t xml:space="preserve">Programa integral de gestión del riesgo </t>
  </si>
  <si>
    <t>Gestión del riesgo para la prevención y atención de desastres</t>
  </si>
  <si>
    <t>Gestión integral del espacio público municipal</t>
  </si>
  <si>
    <t>Gestión y administración del espacio público</t>
  </si>
  <si>
    <t>TOTAL GOBIERNO</t>
  </si>
  <si>
    <t>SECRETARIA DE VIVIENDA Y HABITAT</t>
  </si>
  <si>
    <t>Vivienda y Habitat</t>
  </si>
  <si>
    <t>Gestión de vivienda</t>
  </si>
  <si>
    <t>Construcción y mejoramiento de viviendas</t>
  </si>
  <si>
    <t>TOTAL VIVIENDA</t>
  </si>
  <si>
    <t xml:space="preserve">SECRETARIA DEL MEDIO AMBIENTE </t>
  </si>
  <si>
    <t xml:space="preserve">Silvicultura urbana  y reservas de protección </t>
  </si>
  <si>
    <t xml:space="preserve">Cinturon Verde Municipio de Itagui </t>
  </si>
  <si>
    <t>Silvicultura urbana y reservas de protección. Mantenimiento zonas verdes</t>
  </si>
  <si>
    <t>Conservación de recursos hídricos (Ley 99/93, Ley 1450/11, Dto 0953/13)</t>
  </si>
  <si>
    <t>Unidos por una cultura ambiental incluyente</t>
  </si>
  <si>
    <t>Educación y participación ambiental para la sostenibilidad</t>
  </si>
  <si>
    <t>TOTAL MEDIO AMBIENTE</t>
  </si>
  <si>
    <t xml:space="preserve">TOTAL  POAI  2015 </t>
  </si>
  <si>
    <t xml:space="preserve">JOHN JAIRO GOMEZ </t>
  </si>
  <si>
    <t>Director Departamento Administrativo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</si>
</sst>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3" fontId="9" fillId="0" borderId="4" xfId="0" applyNumberFormat="1" applyFont="1" applyFill="1" applyBorder="1"/>
    <xf numFmtId="0" fontId="9" fillId="0" borderId="4" xfId="0" applyFont="1" applyFill="1" applyBorder="1"/>
    <xf numFmtId="3" fontId="10" fillId="0" borderId="0" xfId="0" applyNumberFormat="1" applyFont="1" applyFill="1" applyAlignment="1"/>
    <xf numFmtId="0" fontId="11" fillId="0" borderId="0" xfId="0" applyFont="1" applyFill="1"/>
    <xf numFmtId="3" fontId="11" fillId="0" borderId="0" xfId="0" applyNumberFormat="1" applyFont="1" applyFill="1" applyAlignment="1"/>
    <xf numFmtId="0" fontId="9" fillId="0" borderId="7" xfId="0" applyFont="1" applyFill="1" applyBorder="1" applyAlignment="1">
      <alignment wrapText="1"/>
    </xf>
    <xf numFmtId="3" fontId="9" fillId="0" borderId="4" xfId="0" applyNumberFormat="1" applyFont="1" applyFill="1" applyBorder="1" applyAlignment="1"/>
    <xf numFmtId="3" fontId="9" fillId="0" borderId="9" xfId="0" applyNumberFormat="1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3" fontId="9" fillId="0" borderId="11" xfId="0" applyNumberFormat="1" applyFont="1" applyFill="1" applyBorder="1" applyAlignment="1"/>
    <xf numFmtId="3" fontId="5" fillId="0" borderId="4" xfId="0" applyNumberFormat="1" applyFont="1" applyFill="1" applyBorder="1"/>
    <xf numFmtId="0" fontId="9" fillId="0" borderId="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3" fontId="5" fillId="0" borderId="11" xfId="0" applyNumberFormat="1" applyFont="1" applyFill="1" applyBorder="1"/>
    <xf numFmtId="3" fontId="9" fillId="0" borderId="4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/>
    <xf numFmtId="3" fontId="9" fillId="0" borderId="7" xfId="0" applyNumberFormat="1" applyFont="1" applyFill="1" applyBorder="1" applyAlignment="1">
      <alignment vertical="center" wrapText="1"/>
    </xf>
    <xf numFmtId="3" fontId="9" fillId="0" borderId="4" xfId="1" applyNumberFormat="1" applyFont="1" applyFill="1" applyBorder="1" applyAlignment="1">
      <alignment vertical="center" wrapText="1"/>
    </xf>
    <xf numFmtId="3" fontId="9" fillId="0" borderId="7" xfId="1" applyNumberFormat="1" applyFont="1" applyFill="1" applyBorder="1" applyAlignment="1">
      <alignment vertical="center" wrapText="1"/>
    </xf>
    <xf numFmtId="3" fontId="9" fillId="0" borderId="9" xfId="1" applyNumberFormat="1" applyFont="1" applyFill="1" applyBorder="1" applyAlignment="1">
      <alignment vertical="center" wrapText="1"/>
    </xf>
    <xf numFmtId="3" fontId="9" fillId="0" borderId="9" xfId="0" applyNumberFormat="1" applyFont="1" applyFill="1" applyBorder="1" applyAlignment="1"/>
    <xf numFmtId="3" fontId="9" fillId="0" borderId="9" xfId="0" applyNumberFormat="1" applyFont="1" applyFill="1" applyBorder="1"/>
    <xf numFmtId="164" fontId="9" fillId="0" borderId="7" xfId="1" applyNumberFormat="1" applyFont="1" applyFill="1" applyBorder="1" applyAlignment="1">
      <alignment horizontal="left" vertical="center" wrapText="1"/>
    </xf>
    <xf numFmtId="3" fontId="9" fillId="0" borderId="11" xfId="0" applyNumberFormat="1" applyFont="1" applyFill="1" applyBorder="1"/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3" fontId="11" fillId="0" borderId="0" xfId="0" applyNumberFormat="1" applyFont="1" applyFill="1"/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/>
    <xf numFmtId="3" fontId="9" fillId="0" borderId="8" xfId="0" applyNumberFormat="1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9" fillId="0" borderId="7" xfId="0" applyFont="1" applyFill="1" applyBorder="1"/>
    <xf numFmtId="0" fontId="9" fillId="0" borderId="8" xfId="0" applyFont="1" applyFill="1" applyBorder="1"/>
    <xf numFmtId="0" fontId="5" fillId="0" borderId="7" xfId="0" applyFont="1" applyFill="1" applyBorder="1"/>
    <xf numFmtId="0" fontId="5" fillId="0" borderId="12" xfId="0" applyFont="1" applyFill="1" applyBorder="1"/>
    <xf numFmtId="3" fontId="9" fillId="0" borderId="9" xfId="0" applyNumberFormat="1" applyFont="1" applyFill="1" applyBorder="1"/>
    <xf numFmtId="3" fontId="9" fillId="0" borderId="11" xfId="0" applyNumberFormat="1" applyFont="1" applyFill="1" applyBorder="1"/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3" fontId="9" fillId="0" borderId="9" xfId="1" applyNumberFormat="1" applyFont="1" applyFill="1" applyBorder="1" applyAlignment="1">
      <alignment vertical="center" wrapText="1"/>
    </xf>
    <xf numFmtId="3" fontId="9" fillId="0" borderId="11" xfId="1" applyNumberFormat="1" applyFont="1" applyFill="1" applyBorder="1" applyAlignment="1">
      <alignment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9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/>
    <xf numFmtId="3" fontId="9" fillId="0" borderId="11" xfId="0" applyNumberFormat="1" applyFont="1" applyFill="1" applyBorder="1" applyAlignment="1"/>
    <xf numFmtId="3" fontId="9" fillId="0" borderId="9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3" fontId="9" fillId="0" borderId="9" xfId="0" applyNumberFormat="1" applyFont="1" applyFill="1" applyBorder="1" applyAlignment="1">
      <alignment vertical="center" wrapText="1"/>
    </xf>
    <xf numFmtId="3" fontId="9" fillId="0" borderId="10" xfId="0" applyNumberFormat="1" applyFont="1" applyFill="1" applyBorder="1" applyAlignment="1">
      <alignment vertical="center" wrapText="1"/>
    </xf>
    <xf numFmtId="3" fontId="9" fillId="0" borderId="11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</cellXfs>
  <cellStyles count="2">
    <cellStyle name="Millares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7"/>
  <sheetViews>
    <sheetView tabSelected="1" topLeftCell="A43" workbookViewId="0">
      <selection sqref="A1:P1"/>
    </sheetView>
  </sheetViews>
  <sheetFormatPr baseColWidth="10" defaultRowHeight="14.25" x14ac:dyDescent="0.2"/>
  <cols>
    <col min="1" max="1" width="16.5703125" style="1" customWidth="1"/>
    <col min="2" max="2" width="22.85546875" style="1" customWidth="1"/>
    <col min="3" max="3" width="15.5703125" style="1" customWidth="1"/>
    <col min="4" max="4" width="14.42578125" style="1" customWidth="1"/>
    <col min="5" max="5" width="6.28515625" style="1" customWidth="1"/>
    <col min="6" max="6" width="14.42578125" style="1" customWidth="1"/>
    <col min="7" max="7" width="6.85546875" style="1" customWidth="1"/>
    <col min="8" max="8" width="15.28515625" style="1" customWidth="1"/>
    <col min="9" max="9" width="6.5703125" style="1" customWidth="1"/>
    <col min="10" max="10" width="14.28515625" style="1" customWidth="1"/>
    <col min="11" max="11" width="13.28515625" style="1" customWidth="1"/>
    <col min="12" max="12" width="9.140625" style="1" hidden="1" customWidth="1"/>
    <col min="13" max="13" width="9.85546875" style="1" customWidth="1"/>
    <col min="14" max="14" width="11" style="1" customWidth="1"/>
    <col min="15" max="15" width="14.28515625" style="1" customWidth="1"/>
    <col min="16" max="16" width="16.42578125" style="1" customWidth="1"/>
    <col min="17" max="17" width="11.42578125" style="1"/>
    <col min="18" max="18" width="46.85546875" style="1" customWidth="1"/>
    <col min="19" max="19" width="23.28515625" style="1" customWidth="1"/>
    <col min="20" max="16384" width="11.42578125" style="1"/>
  </cols>
  <sheetData>
    <row r="1" spans="1:19" ht="18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48" customHeight="1" x14ac:dyDescent="0.2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24" customHeight="1" x14ac:dyDescent="0.2">
      <c r="A4" s="72" t="s">
        <v>2</v>
      </c>
      <c r="B4" s="73"/>
      <c r="C4" s="76" t="s">
        <v>3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9" s="5" customFormat="1" ht="133.5" customHeight="1" x14ac:dyDescent="0.25">
      <c r="A5" s="74"/>
      <c r="B5" s="75"/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  <c r="H5" s="3" t="s">
        <v>9</v>
      </c>
      <c r="I5" s="4" t="s">
        <v>10</v>
      </c>
      <c r="J5" s="3" t="s">
        <v>11</v>
      </c>
      <c r="K5" s="3" t="s">
        <v>12</v>
      </c>
      <c r="L5" s="4" t="s">
        <v>13</v>
      </c>
      <c r="M5" s="3" t="s">
        <v>14</v>
      </c>
      <c r="N5" s="3" t="s">
        <v>15</v>
      </c>
      <c r="O5" s="3" t="s">
        <v>16</v>
      </c>
      <c r="P5" s="3" t="s">
        <v>17</v>
      </c>
    </row>
    <row r="6" spans="1:19" x14ac:dyDescent="0.2">
      <c r="A6" s="77" t="s">
        <v>18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9" ht="63.75" x14ac:dyDescent="0.2">
      <c r="A7" s="6" t="s">
        <v>19</v>
      </c>
      <c r="B7" s="7" t="s">
        <v>20</v>
      </c>
      <c r="C7" s="8">
        <f t="shared" ref="C7:D9" si="0">C8</f>
        <v>800000000</v>
      </c>
      <c r="D7" s="9">
        <f t="shared" si="0"/>
        <v>0</v>
      </c>
      <c r="E7" s="9"/>
      <c r="F7" s="9">
        <f>F8</f>
        <v>0</v>
      </c>
      <c r="G7" s="9"/>
      <c r="H7" s="9">
        <f>H8</f>
        <v>0</v>
      </c>
      <c r="I7" s="9"/>
      <c r="J7" s="9">
        <f>J8</f>
        <v>0</v>
      </c>
      <c r="K7" s="9">
        <f t="shared" ref="K7:O8" si="1">K8</f>
        <v>0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9">
        <f t="shared" si="1"/>
        <v>0</v>
      </c>
      <c r="P7" s="8">
        <f t="shared" ref="P7:P15" si="2">C7+D7+F7+H7+J7+K7+L7+M7+N7+O7</f>
        <v>800000000</v>
      </c>
    </row>
    <row r="8" spans="1:19" ht="25.5" x14ac:dyDescent="0.25">
      <c r="A8" s="6" t="s">
        <v>21</v>
      </c>
      <c r="B8" s="7" t="s">
        <v>22</v>
      </c>
      <c r="C8" s="8">
        <f t="shared" si="0"/>
        <v>800000000</v>
      </c>
      <c r="D8" s="9">
        <f t="shared" si="0"/>
        <v>0</v>
      </c>
      <c r="E8" s="9"/>
      <c r="F8" s="9">
        <f>F9</f>
        <v>0</v>
      </c>
      <c r="G8" s="9"/>
      <c r="H8" s="9">
        <f>H9</f>
        <v>0</v>
      </c>
      <c r="I8" s="9"/>
      <c r="J8" s="9">
        <f>J9</f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8">
        <f t="shared" si="2"/>
        <v>800000000</v>
      </c>
      <c r="S8" s="10"/>
    </row>
    <row r="9" spans="1:19" ht="25.5" x14ac:dyDescent="0.25">
      <c r="A9" s="6" t="s">
        <v>23</v>
      </c>
      <c r="B9" s="7" t="s">
        <v>24</v>
      </c>
      <c r="C9" s="8">
        <f t="shared" si="0"/>
        <v>800000000</v>
      </c>
      <c r="D9" s="9">
        <f t="shared" si="0"/>
        <v>0</v>
      </c>
      <c r="E9" s="9"/>
      <c r="F9" s="9">
        <f>F10</f>
        <v>0</v>
      </c>
      <c r="G9" s="9"/>
      <c r="H9" s="9">
        <f>H10</f>
        <v>0</v>
      </c>
      <c r="I9" s="9"/>
      <c r="J9" s="9">
        <f t="shared" ref="J9:O9" si="3">J10</f>
        <v>0</v>
      </c>
      <c r="K9" s="9">
        <f t="shared" si="3"/>
        <v>0</v>
      </c>
      <c r="L9" s="9">
        <f t="shared" si="3"/>
        <v>0</v>
      </c>
      <c r="M9" s="9">
        <f t="shared" si="3"/>
        <v>0</v>
      </c>
      <c r="N9" s="9">
        <f t="shared" si="3"/>
        <v>0</v>
      </c>
      <c r="O9" s="9">
        <f t="shared" si="3"/>
        <v>0</v>
      </c>
      <c r="P9" s="8">
        <f t="shared" si="2"/>
        <v>800000000</v>
      </c>
      <c r="R9" s="11"/>
      <c r="S9" s="12"/>
    </row>
    <row r="10" spans="1:19" ht="25.5" x14ac:dyDescent="0.25">
      <c r="A10" s="6" t="s">
        <v>25</v>
      </c>
      <c r="B10" s="7" t="s">
        <v>26</v>
      </c>
      <c r="C10" s="8">
        <f>SUM(C11:C11)</f>
        <v>800000000</v>
      </c>
      <c r="D10" s="8">
        <f>SUM(D11:D11)</f>
        <v>0</v>
      </c>
      <c r="E10" s="9"/>
      <c r="F10" s="8">
        <f>SUM(F11:F11)</f>
        <v>0</v>
      </c>
      <c r="G10" s="9"/>
      <c r="H10" s="8">
        <f>SUM(H11:H11)</f>
        <v>0</v>
      </c>
      <c r="I10" s="9"/>
      <c r="J10" s="8">
        <f t="shared" ref="J10:O10" si="4">SUM(J11:J11)</f>
        <v>0</v>
      </c>
      <c r="K10" s="8">
        <f t="shared" si="4"/>
        <v>0</v>
      </c>
      <c r="L10" s="8">
        <f t="shared" si="4"/>
        <v>0</v>
      </c>
      <c r="M10" s="8">
        <f t="shared" si="4"/>
        <v>0</v>
      </c>
      <c r="N10" s="8">
        <f t="shared" si="4"/>
        <v>0</v>
      </c>
      <c r="O10" s="8">
        <f t="shared" si="4"/>
        <v>0</v>
      </c>
      <c r="P10" s="8">
        <f t="shared" si="2"/>
        <v>800000000</v>
      </c>
      <c r="R10" s="11"/>
      <c r="S10" s="12"/>
    </row>
    <row r="11" spans="1:19" ht="25.5" x14ac:dyDescent="0.25">
      <c r="A11" s="6" t="s">
        <v>27</v>
      </c>
      <c r="B11" s="7" t="s">
        <v>28</v>
      </c>
      <c r="C11" s="8">
        <v>800000000</v>
      </c>
      <c r="D11" s="9">
        <v>0</v>
      </c>
      <c r="E11" s="9"/>
      <c r="F11" s="9">
        <v>0</v>
      </c>
      <c r="G11" s="9"/>
      <c r="H11" s="9">
        <v>0</v>
      </c>
      <c r="I11" s="9"/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8">
        <f t="shared" si="2"/>
        <v>800000000</v>
      </c>
      <c r="R11" s="11"/>
      <c r="S11" s="12"/>
    </row>
    <row r="12" spans="1:19" ht="25.5" x14ac:dyDescent="0.25">
      <c r="A12" s="6" t="s">
        <v>29</v>
      </c>
      <c r="B12" s="7" t="s">
        <v>30</v>
      </c>
      <c r="C12" s="8">
        <f t="shared" ref="C12:D13" si="5">C13</f>
        <v>2300000000</v>
      </c>
      <c r="D12" s="8">
        <f t="shared" si="5"/>
        <v>1801391076</v>
      </c>
      <c r="E12" s="8"/>
      <c r="F12" s="8">
        <f>F13</f>
        <v>0</v>
      </c>
      <c r="G12" s="8"/>
      <c r="H12" s="8">
        <f>H13</f>
        <v>402060718</v>
      </c>
      <c r="I12" s="8"/>
      <c r="J12" s="8">
        <f t="shared" ref="J12:O13" si="6">J13</f>
        <v>0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 t="shared" si="2"/>
        <v>4503451794</v>
      </c>
      <c r="R12" s="11"/>
      <c r="S12" s="12"/>
    </row>
    <row r="13" spans="1:19" ht="25.5" x14ac:dyDescent="0.25">
      <c r="A13" s="6" t="s">
        <v>21</v>
      </c>
      <c r="B13" s="7" t="s">
        <v>31</v>
      </c>
      <c r="C13" s="8">
        <f t="shared" si="5"/>
        <v>2300000000</v>
      </c>
      <c r="D13" s="8">
        <f t="shared" si="5"/>
        <v>1801391076</v>
      </c>
      <c r="E13" s="8"/>
      <c r="F13" s="8">
        <f>F14</f>
        <v>0</v>
      </c>
      <c r="G13" s="8"/>
      <c r="H13" s="8">
        <f>H14</f>
        <v>402060718</v>
      </c>
      <c r="I13" s="8"/>
      <c r="J13" s="8">
        <f t="shared" si="6"/>
        <v>0</v>
      </c>
      <c r="K13" s="8">
        <f t="shared" si="6"/>
        <v>0</v>
      </c>
      <c r="L13" s="8">
        <f t="shared" si="6"/>
        <v>0</v>
      </c>
      <c r="M13" s="8">
        <f t="shared" si="6"/>
        <v>0</v>
      </c>
      <c r="N13" s="8">
        <f t="shared" si="6"/>
        <v>0</v>
      </c>
      <c r="O13" s="8">
        <f t="shared" si="6"/>
        <v>0</v>
      </c>
      <c r="P13" s="8">
        <f t="shared" si="2"/>
        <v>4503451794</v>
      </c>
      <c r="R13" s="11"/>
      <c r="S13" s="12"/>
    </row>
    <row r="14" spans="1:19" ht="25.5" x14ac:dyDescent="0.25">
      <c r="A14" s="6" t="s">
        <v>23</v>
      </c>
      <c r="B14" s="7" t="s">
        <v>32</v>
      </c>
      <c r="C14" s="8">
        <f>C15+C20</f>
        <v>2300000000</v>
      </c>
      <c r="D14" s="8">
        <f>D15+D20</f>
        <v>1801391076</v>
      </c>
      <c r="E14" s="8"/>
      <c r="F14" s="8">
        <f>F15+F20</f>
        <v>0</v>
      </c>
      <c r="G14" s="8"/>
      <c r="H14" s="8">
        <f>H15+H20</f>
        <v>402060718</v>
      </c>
      <c r="I14" s="8"/>
      <c r="J14" s="8">
        <f t="shared" ref="J14:O14" si="7">J15+J20</f>
        <v>0</v>
      </c>
      <c r="K14" s="8">
        <f t="shared" si="7"/>
        <v>0</v>
      </c>
      <c r="L14" s="8">
        <f t="shared" si="7"/>
        <v>0</v>
      </c>
      <c r="M14" s="8">
        <f t="shared" si="7"/>
        <v>0</v>
      </c>
      <c r="N14" s="8">
        <f t="shared" si="7"/>
        <v>0</v>
      </c>
      <c r="O14" s="8">
        <f t="shared" si="7"/>
        <v>0</v>
      </c>
      <c r="P14" s="8">
        <f t="shared" si="2"/>
        <v>4503451794</v>
      </c>
      <c r="R14" s="11"/>
      <c r="S14" s="12"/>
    </row>
    <row r="15" spans="1:19" ht="15" x14ac:dyDescent="0.25">
      <c r="A15" s="6" t="s">
        <v>25</v>
      </c>
      <c r="B15" s="7" t="s">
        <v>33</v>
      </c>
      <c r="C15" s="8">
        <f>SUM(C16)</f>
        <v>800000000</v>
      </c>
      <c r="D15" s="8">
        <f>SUM(D16:D19)</f>
        <v>1801391076</v>
      </c>
      <c r="E15" s="8"/>
      <c r="F15" s="8">
        <f>SUM(F16)</f>
        <v>0</v>
      </c>
      <c r="G15" s="8"/>
      <c r="H15" s="8">
        <f>SUM(H16)</f>
        <v>402060718</v>
      </c>
      <c r="I15" s="8"/>
      <c r="J15" s="8">
        <f t="shared" ref="J15:O15" si="8">SUM(J16)</f>
        <v>0</v>
      </c>
      <c r="K15" s="8">
        <f t="shared" si="8"/>
        <v>0</v>
      </c>
      <c r="L15" s="8">
        <f t="shared" si="8"/>
        <v>0</v>
      </c>
      <c r="M15" s="8">
        <f t="shared" si="8"/>
        <v>0</v>
      </c>
      <c r="N15" s="8">
        <f t="shared" si="8"/>
        <v>0</v>
      </c>
      <c r="O15" s="8">
        <f t="shared" si="8"/>
        <v>0</v>
      </c>
      <c r="P15" s="8">
        <f t="shared" si="2"/>
        <v>3003451794</v>
      </c>
      <c r="R15" s="11"/>
      <c r="S15" s="12"/>
    </row>
    <row r="16" spans="1:19" ht="15" x14ac:dyDescent="0.25">
      <c r="A16" s="79" t="s">
        <v>27</v>
      </c>
      <c r="B16" s="63" t="s">
        <v>33</v>
      </c>
      <c r="C16" s="67">
        <v>800000000</v>
      </c>
      <c r="D16" s="8">
        <v>1084500008</v>
      </c>
      <c r="E16" s="8">
        <v>19</v>
      </c>
      <c r="F16" s="67">
        <v>0</v>
      </c>
      <c r="G16" s="67"/>
      <c r="H16" s="67">
        <v>402060718</v>
      </c>
      <c r="I16" s="67">
        <v>14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f>C16+D16+D17+D18+D19+F16+H16+J16+K16+L16+M16+N16+O16</f>
        <v>3003451794</v>
      </c>
      <c r="R16" s="11"/>
      <c r="S16" s="12"/>
    </row>
    <row r="17" spans="1:19" ht="15" x14ac:dyDescent="0.25">
      <c r="A17" s="80"/>
      <c r="B17" s="82"/>
      <c r="C17" s="68"/>
      <c r="D17" s="8">
        <v>179217720</v>
      </c>
      <c r="E17" s="8">
        <v>20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R17" s="11"/>
      <c r="S17" s="12"/>
    </row>
    <row r="18" spans="1:19" ht="15" x14ac:dyDescent="0.25">
      <c r="A18" s="80"/>
      <c r="B18" s="82"/>
      <c r="C18" s="68"/>
      <c r="D18" s="8">
        <v>358438547</v>
      </c>
      <c r="E18" s="8">
        <v>21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R18" s="11"/>
      <c r="S18" s="12"/>
    </row>
    <row r="19" spans="1:19" ht="15" x14ac:dyDescent="0.25">
      <c r="A19" s="81"/>
      <c r="B19" s="64"/>
      <c r="C19" s="69"/>
      <c r="D19" s="8">
        <v>179234801</v>
      </c>
      <c r="E19" s="8">
        <v>57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R19" s="11"/>
      <c r="S19" s="12"/>
    </row>
    <row r="20" spans="1:19" ht="25.5" x14ac:dyDescent="0.2">
      <c r="A20" s="6" t="s">
        <v>25</v>
      </c>
      <c r="B20" s="7" t="s">
        <v>34</v>
      </c>
      <c r="C20" s="13">
        <f>C21</f>
        <v>1500000000</v>
      </c>
      <c r="D20" s="13">
        <f>D21</f>
        <v>0</v>
      </c>
      <c r="E20" s="13"/>
      <c r="F20" s="13">
        <f>F21</f>
        <v>0</v>
      </c>
      <c r="G20" s="13"/>
      <c r="H20" s="13">
        <f>H21</f>
        <v>0</v>
      </c>
      <c r="I20" s="13"/>
      <c r="J20" s="13">
        <f t="shared" ref="J20:O20" si="9">J21</f>
        <v>0</v>
      </c>
      <c r="K20" s="13">
        <f t="shared" si="9"/>
        <v>0</v>
      </c>
      <c r="L20" s="13">
        <f t="shared" si="9"/>
        <v>0</v>
      </c>
      <c r="M20" s="13">
        <f t="shared" si="9"/>
        <v>0</v>
      </c>
      <c r="N20" s="13">
        <f t="shared" si="9"/>
        <v>0</v>
      </c>
      <c r="O20" s="14">
        <f t="shared" si="9"/>
        <v>0</v>
      </c>
      <c r="P20" s="14">
        <f>C20+D20+F20+H20+J20+K20+L20+M20+N20+O20</f>
        <v>1500000000</v>
      </c>
    </row>
    <row r="21" spans="1:19" ht="39.75" customHeight="1" x14ac:dyDescent="0.2">
      <c r="A21" s="15" t="s">
        <v>27</v>
      </c>
      <c r="B21" s="16" t="s">
        <v>35</v>
      </c>
      <c r="C21" s="17">
        <v>1500000000</v>
      </c>
      <c r="D21" s="17">
        <v>0</v>
      </c>
      <c r="E21" s="14"/>
      <c r="F21" s="17">
        <v>0</v>
      </c>
      <c r="G21" s="17"/>
      <c r="H21" s="17">
        <v>0</v>
      </c>
      <c r="I21" s="17"/>
      <c r="J21" s="17">
        <v>0</v>
      </c>
      <c r="K21" s="17">
        <v>0</v>
      </c>
      <c r="L21" s="17"/>
      <c r="M21" s="17">
        <v>0</v>
      </c>
      <c r="N21" s="17">
        <v>0</v>
      </c>
      <c r="O21" s="17">
        <v>0</v>
      </c>
      <c r="P21" s="17">
        <f>C21+D21+F21+H21+J21+K21+L21+M21+N21+O21</f>
        <v>1500000000</v>
      </c>
    </row>
    <row r="22" spans="1:19" ht="14.25" customHeight="1" x14ac:dyDescent="0.2">
      <c r="A22" s="51" t="s">
        <v>36</v>
      </c>
      <c r="B22" s="52"/>
      <c r="C22" s="18">
        <f>C7+C12</f>
        <v>3100000000</v>
      </c>
      <c r="D22" s="18">
        <f>D7+D12</f>
        <v>1801391076</v>
      </c>
      <c r="E22" s="18"/>
      <c r="F22" s="18">
        <f>F7+F12</f>
        <v>0</v>
      </c>
      <c r="G22" s="18"/>
      <c r="H22" s="18">
        <f>H7+H12</f>
        <v>402060718</v>
      </c>
      <c r="I22" s="18"/>
      <c r="J22" s="18">
        <f t="shared" ref="J22:O22" si="10">J7+J12</f>
        <v>0</v>
      </c>
      <c r="K22" s="18">
        <f t="shared" si="10"/>
        <v>0</v>
      </c>
      <c r="L22" s="18">
        <f t="shared" si="10"/>
        <v>0</v>
      </c>
      <c r="M22" s="18">
        <f t="shared" si="10"/>
        <v>0</v>
      </c>
      <c r="N22" s="18">
        <f t="shared" si="10"/>
        <v>0</v>
      </c>
      <c r="O22" s="18">
        <f t="shared" si="10"/>
        <v>0</v>
      </c>
      <c r="P22" s="18">
        <f>C22+D22+F22+H22+J22+K22+L22+M22+N22+O22</f>
        <v>5303451794</v>
      </c>
    </row>
    <row r="23" spans="1:19" x14ac:dyDescent="0.2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9" ht="63.75" x14ac:dyDescent="0.2">
      <c r="A24" s="6" t="s">
        <v>19</v>
      </c>
      <c r="B24" s="7" t="s">
        <v>20</v>
      </c>
      <c r="C24" s="8">
        <f t="shared" ref="C24:D27" si="11">C25</f>
        <v>150000000</v>
      </c>
      <c r="D24" s="8">
        <f t="shared" si="11"/>
        <v>0</v>
      </c>
      <c r="E24" s="8"/>
      <c r="F24" s="8">
        <f>F25</f>
        <v>0</v>
      </c>
      <c r="G24" s="8"/>
      <c r="H24" s="8">
        <f>H25</f>
        <v>0</v>
      </c>
      <c r="I24" s="8"/>
      <c r="J24" s="8">
        <f>J25</f>
        <v>0</v>
      </c>
      <c r="K24" s="8">
        <f>K25</f>
        <v>0</v>
      </c>
      <c r="L24" s="8">
        <v>0</v>
      </c>
      <c r="M24" s="8">
        <f t="shared" ref="M24:O26" si="12">M25</f>
        <v>0</v>
      </c>
      <c r="N24" s="8">
        <f t="shared" si="12"/>
        <v>0</v>
      </c>
      <c r="O24" s="8">
        <f t="shared" si="12"/>
        <v>0</v>
      </c>
      <c r="P24" s="8">
        <f t="shared" ref="P24:P26" si="13">C24+D24+F24+H24+J24+K24+L24+M24+N24+O24</f>
        <v>150000000</v>
      </c>
    </row>
    <row r="25" spans="1:19" ht="25.5" x14ac:dyDescent="0.2">
      <c r="A25" s="6" t="s">
        <v>21</v>
      </c>
      <c r="B25" s="7" t="s">
        <v>38</v>
      </c>
      <c r="C25" s="8">
        <f t="shared" si="11"/>
        <v>150000000</v>
      </c>
      <c r="D25" s="8">
        <f t="shared" si="11"/>
        <v>0</v>
      </c>
      <c r="E25" s="8"/>
      <c r="F25" s="8">
        <f>F26</f>
        <v>0</v>
      </c>
      <c r="G25" s="8"/>
      <c r="H25" s="8">
        <f>H26</f>
        <v>0</v>
      </c>
      <c r="I25" s="8"/>
      <c r="J25" s="8">
        <f>J26</f>
        <v>0</v>
      </c>
      <c r="K25" s="8">
        <f>K26</f>
        <v>0</v>
      </c>
      <c r="L25" s="8">
        <v>0</v>
      </c>
      <c r="M25" s="8">
        <f t="shared" si="12"/>
        <v>0</v>
      </c>
      <c r="N25" s="8">
        <f t="shared" si="12"/>
        <v>0</v>
      </c>
      <c r="O25" s="8">
        <f t="shared" si="12"/>
        <v>0</v>
      </c>
      <c r="P25" s="8">
        <f t="shared" si="13"/>
        <v>150000000</v>
      </c>
    </row>
    <row r="26" spans="1:19" ht="25.5" x14ac:dyDescent="0.2">
      <c r="A26" s="6" t="s">
        <v>23</v>
      </c>
      <c r="B26" s="6" t="s">
        <v>39</v>
      </c>
      <c r="C26" s="8">
        <f t="shared" si="11"/>
        <v>150000000</v>
      </c>
      <c r="D26" s="8">
        <f t="shared" si="11"/>
        <v>0</v>
      </c>
      <c r="E26" s="8"/>
      <c r="F26" s="8">
        <f>F27</f>
        <v>0</v>
      </c>
      <c r="G26" s="8"/>
      <c r="H26" s="8">
        <f>H27</f>
        <v>0</v>
      </c>
      <c r="I26" s="8"/>
      <c r="J26" s="8">
        <f t="shared" ref="J26:O27" si="14">J27</f>
        <v>0</v>
      </c>
      <c r="K26" s="8">
        <f>K27</f>
        <v>0</v>
      </c>
      <c r="L26" s="8">
        <v>0</v>
      </c>
      <c r="M26" s="8">
        <f t="shared" si="12"/>
        <v>0</v>
      </c>
      <c r="N26" s="8">
        <f t="shared" si="12"/>
        <v>0</v>
      </c>
      <c r="O26" s="8">
        <f t="shared" si="12"/>
        <v>0</v>
      </c>
      <c r="P26" s="8">
        <f t="shared" si="13"/>
        <v>150000000</v>
      </c>
    </row>
    <row r="27" spans="1:19" ht="25.5" x14ac:dyDescent="0.2">
      <c r="A27" s="19" t="s">
        <v>25</v>
      </c>
      <c r="B27" s="7" t="s">
        <v>40</v>
      </c>
      <c r="C27" s="14">
        <f t="shared" si="11"/>
        <v>150000000</v>
      </c>
      <c r="D27" s="14">
        <f t="shared" si="11"/>
        <v>0</v>
      </c>
      <c r="E27" s="14"/>
      <c r="F27" s="14">
        <f>F28</f>
        <v>0</v>
      </c>
      <c r="G27" s="14"/>
      <c r="H27" s="14">
        <f>H28</f>
        <v>0</v>
      </c>
      <c r="I27" s="14"/>
      <c r="J27" s="14">
        <f t="shared" si="14"/>
        <v>0</v>
      </c>
      <c r="K27" s="14">
        <f t="shared" si="14"/>
        <v>0</v>
      </c>
      <c r="L27" s="14">
        <f t="shared" si="14"/>
        <v>0</v>
      </c>
      <c r="M27" s="14">
        <f t="shared" si="14"/>
        <v>0</v>
      </c>
      <c r="N27" s="14">
        <f t="shared" si="14"/>
        <v>0</v>
      </c>
      <c r="O27" s="14">
        <f t="shared" si="14"/>
        <v>0</v>
      </c>
      <c r="P27" s="8">
        <f>C27+D27+F27+H27+J27+K27+L27+M27+N27+O27</f>
        <v>150000000</v>
      </c>
    </row>
    <row r="28" spans="1:19" ht="38.25" x14ac:dyDescent="0.2">
      <c r="A28" s="19" t="s">
        <v>27</v>
      </c>
      <c r="B28" s="7" t="s">
        <v>41</v>
      </c>
      <c r="C28" s="14">
        <v>150000000</v>
      </c>
      <c r="D28" s="14">
        <v>0</v>
      </c>
      <c r="E28" s="14"/>
      <c r="F28" s="14">
        <v>0</v>
      </c>
      <c r="G28" s="14"/>
      <c r="H28" s="14">
        <v>0</v>
      </c>
      <c r="I28" s="14"/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8">
        <f>C28+D28+F28+H28+J28+K28+L28+M28+N28+O28</f>
        <v>150000000</v>
      </c>
    </row>
    <row r="29" spans="1:19" ht="14.25" customHeight="1" x14ac:dyDescent="0.2">
      <c r="A29" s="51" t="s">
        <v>42</v>
      </c>
      <c r="B29" s="52"/>
      <c r="C29" s="18">
        <f>C24</f>
        <v>150000000</v>
      </c>
      <c r="D29" s="18">
        <f>D24</f>
        <v>0</v>
      </c>
      <c r="E29" s="18"/>
      <c r="F29" s="18">
        <f>F24</f>
        <v>0</v>
      </c>
      <c r="G29" s="18"/>
      <c r="H29" s="18">
        <f>H24</f>
        <v>0</v>
      </c>
      <c r="I29" s="18"/>
      <c r="J29" s="18">
        <f>J24</f>
        <v>0</v>
      </c>
      <c r="K29" s="18">
        <f>K24</f>
        <v>0</v>
      </c>
      <c r="L29" s="18">
        <f t="shared" ref="L29" si="15">L14+L19</f>
        <v>0</v>
      </c>
      <c r="M29" s="18">
        <f>M24</f>
        <v>0</v>
      </c>
      <c r="N29" s="18">
        <f>N24</f>
        <v>0</v>
      </c>
      <c r="O29" s="18">
        <f>O24</f>
        <v>0</v>
      </c>
      <c r="P29" s="18">
        <f>C29+D29+F29+H29+J29+K29+L29+M29+N29+O29</f>
        <v>150000000</v>
      </c>
    </row>
    <row r="30" spans="1:19" x14ac:dyDescent="0.2">
      <c r="A30" s="49" t="s">
        <v>43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9" ht="63.75" x14ac:dyDescent="0.2">
      <c r="A31" s="6" t="s">
        <v>19</v>
      </c>
      <c r="B31" s="7" t="s">
        <v>20</v>
      </c>
      <c r="C31" s="8">
        <f>C32</f>
        <v>10200000000</v>
      </c>
      <c r="D31" s="8">
        <f>D32</f>
        <v>12440938465</v>
      </c>
      <c r="E31" s="8"/>
      <c r="F31" s="8">
        <f>F32</f>
        <v>0</v>
      </c>
      <c r="G31" s="8"/>
      <c r="H31" s="8">
        <f>H32</f>
        <v>0</v>
      </c>
      <c r="I31" s="8"/>
      <c r="J31" s="8">
        <f t="shared" ref="J31:O34" si="16">J32</f>
        <v>0</v>
      </c>
      <c r="K31" s="8">
        <f t="shared" si="16"/>
        <v>0</v>
      </c>
      <c r="L31" s="8">
        <f t="shared" si="16"/>
        <v>0</v>
      </c>
      <c r="M31" s="8">
        <f t="shared" si="16"/>
        <v>0</v>
      </c>
      <c r="N31" s="8">
        <f t="shared" si="16"/>
        <v>0</v>
      </c>
      <c r="O31" s="8">
        <f t="shared" si="16"/>
        <v>0</v>
      </c>
      <c r="P31" s="8">
        <f t="shared" ref="P31:P43" si="17">C31+D31+F31+H31+J31+K31+L31+M31+N31+O31</f>
        <v>22640938465</v>
      </c>
    </row>
    <row r="32" spans="1:19" ht="25.5" x14ac:dyDescent="0.2">
      <c r="A32" s="6" t="s">
        <v>21</v>
      </c>
      <c r="B32" s="7" t="s">
        <v>38</v>
      </c>
      <c r="C32" s="8">
        <f>C33</f>
        <v>10200000000</v>
      </c>
      <c r="D32" s="8">
        <f>D33</f>
        <v>12440938465</v>
      </c>
      <c r="E32" s="8"/>
      <c r="F32" s="8">
        <f>F33</f>
        <v>0</v>
      </c>
      <c r="G32" s="8"/>
      <c r="H32" s="8">
        <f>H33</f>
        <v>0</v>
      </c>
      <c r="I32" s="8"/>
      <c r="J32" s="8">
        <f t="shared" si="16"/>
        <v>0</v>
      </c>
      <c r="K32" s="8">
        <f t="shared" si="16"/>
        <v>0</v>
      </c>
      <c r="L32" s="8">
        <f t="shared" si="16"/>
        <v>0</v>
      </c>
      <c r="M32" s="8">
        <f t="shared" si="16"/>
        <v>0</v>
      </c>
      <c r="N32" s="8">
        <f t="shared" si="16"/>
        <v>0</v>
      </c>
      <c r="O32" s="8">
        <f t="shared" si="16"/>
        <v>0</v>
      </c>
      <c r="P32" s="8">
        <f t="shared" si="17"/>
        <v>22640938465</v>
      </c>
    </row>
    <row r="33" spans="1:16" ht="25.5" x14ac:dyDescent="0.2">
      <c r="A33" s="6" t="s">
        <v>23</v>
      </c>
      <c r="B33" s="7" t="s">
        <v>44</v>
      </c>
      <c r="C33" s="8">
        <f>C34+C36+C38+C40</f>
        <v>10200000000</v>
      </c>
      <c r="D33" s="8">
        <f>D34+D36+D38+D40</f>
        <v>12440938465</v>
      </c>
      <c r="E33" s="8"/>
      <c r="F33" s="8">
        <f>F34+F36+F38+F40</f>
        <v>0</v>
      </c>
      <c r="G33" s="8"/>
      <c r="H33" s="8">
        <f>H34+H36+H38+H40</f>
        <v>0</v>
      </c>
      <c r="I33" s="8"/>
      <c r="J33" s="8">
        <f t="shared" si="16"/>
        <v>0</v>
      </c>
      <c r="K33" s="8">
        <f t="shared" ref="K33:O33" si="18">K34+K36+K38+K40</f>
        <v>0</v>
      </c>
      <c r="L33" s="8">
        <f t="shared" si="18"/>
        <v>0</v>
      </c>
      <c r="M33" s="8">
        <f t="shared" si="16"/>
        <v>0</v>
      </c>
      <c r="N33" s="8">
        <f t="shared" si="18"/>
        <v>0</v>
      </c>
      <c r="O33" s="8">
        <f t="shared" si="18"/>
        <v>0</v>
      </c>
      <c r="P33" s="8">
        <f t="shared" si="17"/>
        <v>22640938465</v>
      </c>
    </row>
    <row r="34" spans="1:16" ht="25.5" x14ac:dyDescent="0.2">
      <c r="A34" s="19" t="s">
        <v>25</v>
      </c>
      <c r="B34" s="7" t="s">
        <v>45</v>
      </c>
      <c r="C34" s="8">
        <f>C35</f>
        <v>7050000000</v>
      </c>
      <c r="D34" s="8">
        <f>D35</f>
        <v>0</v>
      </c>
      <c r="E34" s="8"/>
      <c r="F34" s="8">
        <f>F35</f>
        <v>0</v>
      </c>
      <c r="G34" s="8"/>
      <c r="H34" s="8">
        <f>H35</f>
        <v>0</v>
      </c>
      <c r="I34" s="8"/>
      <c r="J34" s="8">
        <f t="shared" si="16"/>
        <v>0</v>
      </c>
      <c r="K34" s="8">
        <f t="shared" si="16"/>
        <v>0</v>
      </c>
      <c r="L34" s="8">
        <f t="shared" si="16"/>
        <v>0</v>
      </c>
      <c r="M34" s="8">
        <f t="shared" si="16"/>
        <v>0</v>
      </c>
      <c r="N34" s="8">
        <f t="shared" si="16"/>
        <v>0</v>
      </c>
      <c r="O34" s="8">
        <f t="shared" si="16"/>
        <v>0</v>
      </c>
      <c r="P34" s="8">
        <f t="shared" si="17"/>
        <v>7050000000</v>
      </c>
    </row>
    <row r="35" spans="1:16" ht="25.5" x14ac:dyDescent="0.2">
      <c r="A35" s="19" t="s">
        <v>27</v>
      </c>
      <c r="B35" s="7" t="s">
        <v>45</v>
      </c>
      <c r="C35" s="8">
        <v>7050000000</v>
      </c>
      <c r="D35" s="8">
        <v>0</v>
      </c>
      <c r="E35" s="8"/>
      <c r="F35" s="8">
        <v>0</v>
      </c>
      <c r="G35" s="8"/>
      <c r="H35" s="8">
        <v>0</v>
      </c>
      <c r="I35" s="8"/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17"/>
        <v>7050000000</v>
      </c>
    </row>
    <row r="36" spans="1:16" ht="25.5" x14ac:dyDescent="0.2">
      <c r="A36" s="19" t="s">
        <v>25</v>
      </c>
      <c r="B36" s="7" t="s">
        <v>46</v>
      </c>
      <c r="C36" s="8">
        <f>C37</f>
        <v>2800000000</v>
      </c>
      <c r="D36" s="8">
        <f>D37</f>
        <v>0</v>
      </c>
      <c r="E36" s="8"/>
      <c r="F36" s="8">
        <f>F37</f>
        <v>0</v>
      </c>
      <c r="G36" s="8"/>
      <c r="H36" s="8">
        <f>H37</f>
        <v>0</v>
      </c>
      <c r="I36" s="8"/>
      <c r="J36" s="8">
        <f t="shared" ref="J36:O36" si="19">J37</f>
        <v>0</v>
      </c>
      <c r="K36" s="8">
        <f t="shared" si="19"/>
        <v>0</v>
      </c>
      <c r="L36" s="8">
        <f t="shared" si="19"/>
        <v>0</v>
      </c>
      <c r="M36" s="8">
        <f t="shared" si="19"/>
        <v>0</v>
      </c>
      <c r="N36" s="8">
        <f t="shared" si="19"/>
        <v>0</v>
      </c>
      <c r="O36" s="8">
        <f t="shared" si="19"/>
        <v>0</v>
      </c>
      <c r="P36" s="8">
        <f t="shared" si="17"/>
        <v>2800000000</v>
      </c>
    </row>
    <row r="37" spans="1:16" ht="25.5" x14ac:dyDescent="0.2">
      <c r="A37" s="19" t="s">
        <v>27</v>
      </c>
      <c r="B37" s="7" t="s">
        <v>46</v>
      </c>
      <c r="C37" s="8">
        <v>2800000000</v>
      </c>
      <c r="D37" s="8">
        <v>0</v>
      </c>
      <c r="E37" s="8"/>
      <c r="F37" s="8">
        <v>0</v>
      </c>
      <c r="G37" s="8"/>
      <c r="H37" s="8">
        <v>0</v>
      </c>
      <c r="I37" s="8"/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17"/>
        <v>2800000000</v>
      </c>
    </row>
    <row r="38" spans="1:16" ht="38.25" x14ac:dyDescent="0.2">
      <c r="A38" s="19" t="s">
        <v>25</v>
      </c>
      <c r="B38" s="7" t="s">
        <v>47</v>
      </c>
      <c r="C38" s="8">
        <f>C39</f>
        <v>350000000</v>
      </c>
      <c r="D38" s="8">
        <f>D39</f>
        <v>0</v>
      </c>
      <c r="E38" s="8"/>
      <c r="F38" s="8">
        <f>F39</f>
        <v>0</v>
      </c>
      <c r="G38" s="8"/>
      <c r="H38" s="8">
        <f>H39</f>
        <v>0</v>
      </c>
      <c r="I38" s="8"/>
      <c r="J38" s="8">
        <f t="shared" ref="J38:O38" si="20">J39</f>
        <v>0</v>
      </c>
      <c r="K38" s="8">
        <f t="shared" si="20"/>
        <v>0</v>
      </c>
      <c r="L38" s="8">
        <f t="shared" si="20"/>
        <v>0</v>
      </c>
      <c r="M38" s="8">
        <f t="shared" si="20"/>
        <v>0</v>
      </c>
      <c r="N38" s="8">
        <f t="shared" si="20"/>
        <v>0</v>
      </c>
      <c r="O38" s="8">
        <f t="shared" si="20"/>
        <v>0</v>
      </c>
      <c r="P38" s="8">
        <f t="shared" si="17"/>
        <v>350000000</v>
      </c>
    </row>
    <row r="39" spans="1:16" ht="38.25" x14ac:dyDescent="0.2">
      <c r="A39" s="19" t="s">
        <v>27</v>
      </c>
      <c r="B39" s="7" t="s">
        <v>47</v>
      </c>
      <c r="C39" s="8">
        <v>350000000</v>
      </c>
      <c r="D39" s="8">
        <v>0</v>
      </c>
      <c r="E39" s="8"/>
      <c r="F39" s="8">
        <v>0</v>
      </c>
      <c r="G39" s="8"/>
      <c r="H39" s="8">
        <v>0</v>
      </c>
      <c r="I39" s="8"/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17"/>
        <v>350000000</v>
      </c>
    </row>
    <row r="40" spans="1:16" ht="38.25" x14ac:dyDescent="0.2">
      <c r="A40" s="19" t="s">
        <v>25</v>
      </c>
      <c r="B40" s="20" t="s">
        <v>48</v>
      </c>
      <c r="C40" s="8">
        <f>SUM(C41:C42)</f>
        <v>0</v>
      </c>
      <c r="D40" s="8">
        <f>SUM(D41:D42)</f>
        <v>12440938465</v>
      </c>
      <c r="E40" s="8"/>
      <c r="F40" s="8">
        <f>SUM(F41:F42)</f>
        <v>0</v>
      </c>
      <c r="G40" s="8"/>
      <c r="H40" s="8">
        <f>SUM(H41:H42)</f>
        <v>0</v>
      </c>
      <c r="I40" s="8"/>
      <c r="J40" s="8">
        <f t="shared" ref="J40:O40" si="21">SUM(J41:J42)</f>
        <v>0</v>
      </c>
      <c r="K40" s="8">
        <f t="shared" si="21"/>
        <v>0</v>
      </c>
      <c r="L40" s="8">
        <f t="shared" si="21"/>
        <v>0</v>
      </c>
      <c r="M40" s="8">
        <f t="shared" si="21"/>
        <v>0</v>
      </c>
      <c r="N40" s="8">
        <f t="shared" si="21"/>
        <v>0</v>
      </c>
      <c r="O40" s="8">
        <f t="shared" si="21"/>
        <v>0</v>
      </c>
      <c r="P40" s="8">
        <f t="shared" si="17"/>
        <v>12440938465</v>
      </c>
    </row>
    <row r="41" spans="1:16" ht="25.5" x14ac:dyDescent="0.2">
      <c r="A41" s="9" t="s">
        <v>27</v>
      </c>
      <c r="B41" s="20" t="s">
        <v>49</v>
      </c>
      <c r="C41" s="8">
        <v>0</v>
      </c>
      <c r="D41" s="8">
        <v>74356412</v>
      </c>
      <c r="E41" s="8">
        <v>33</v>
      </c>
      <c r="F41" s="8">
        <v>0</v>
      </c>
      <c r="G41" s="8"/>
      <c r="H41" s="8">
        <v>0</v>
      </c>
      <c r="I41" s="8"/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17"/>
        <v>74356412</v>
      </c>
    </row>
    <row r="42" spans="1:16" ht="25.5" x14ac:dyDescent="0.2">
      <c r="A42" s="9" t="s">
        <v>27</v>
      </c>
      <c r="B42" s="20" t="s">
        <v>50</v>
      </c>
      <c r="C42" s="8">
        <v>0</v>
      </c>
      <c r="D42" s="8">
        <v>12366582053</v>
      </c>
      <c r="E42" s="8">
        <v>32</v>
      </c>
      <c r="F42" s="8">
        <v>0</v>
      </c>
      <c r="G42" s="8"/>
      <c r="H42" s="8">
        <v>0</v>
      </c>
      <c r="I42" s="8"/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17"/>
        <v>12366582053</v>
      </c>
    </row>
    <row r="43" spans="1:16" x14ac:dyDescent="0.2">
      <c r="A43" s="51" t="s">
        <v>51</v>
      </c>
      <c r="B43" s="52"/>
      <c r="C43" s="18">
        <f>C31</f>
        <v>10200000000</v>
      </c>
      <c r="D43" s="18">
        <f>D31</f>
        <v>12440938465</v>
      </c>
      <c r="E43" s="18"/>
      <c r="F43" s="18">
        <f>F31</f>
        <v>0</v>
      </c>
      <c r="G43" s="18"/>
      <c r="H43" s="18">
        <f>H31</f>
        <v>0</v>
      </c>
      <c r="I43" s="18"/>
      <c r="J43" s="18">
        <f t="shared" ref="J43:O43" si="22">J31</f>
        <v>0</v>
      </c>
      <c r="K43" s="18">
        <f t="shared" si="22"/>
        <v>0</v>
      </c>
      <c r="L43" s="18">
        <f t="shared" si="22"/>
        <v>0</v>
      </c>
      <c r="M43" s="18">
        <f t="shared" si="22"/>
        <v>0</v>
      </c>
      <c r="N43" s="18">
        <f t="shared" si="22"/>
        <v>0</v>
      </c>
      <c r="O43" s="18">
        <f t="shared" si="22"/>
        <v>0</v>
      </c>
      <c r="P43" s="18">
        <f t="shared" si="17"/>
        <v>22640938465</v>
      </c>
    </row>
    <row r="44" spans="1:16" x14ac:dyDescent="0.2">
      <c r="A44" s="49" t="s">
        <v>52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63.75" x14ac:dyDescent="0.2">
      <c r="A45" s="6" t="s">
        <v>19</v>
      </c>
      <c r="B45" s="7" t="s">
        <v>20</v>
      </c>
      <c r="C45" s="8">
        <f>C46</f>
        <v>1127343000</v>
      </c>
      <c r="D45" s="9">
        <f>D46</f>
        <v>1792643614</v>
      </c>
      <c r="E45" s="9"/>
      <c r="F45" s="9">
        <f>F46</f>
        <v>0</v>
      </c>
      <c r="G45" s="9"/>
      <c r="H45" s="9">
        <f>H46</f>
        <v>0</v>
      </c>
      <c r="I45" s="9"/>
      <c r="J45" s="9">
        <f t="shared" ref="J45:O46" si="23">J46</f>
        <v>0</v>
      </c>
      <c r="K45" s="9">
        <f t="shared" si="23"/>
        <v>0</v>
      </c>
      <c r="L45" s="9">
        <f t="shared" si="23"/>
        <v>0</v>
      </c>
      <c r="M45" s="9">
        <f t="shared" si="23"/>
        <v>0</v>
      </c>
      <c r="N45" s="9">
        <f t="shared" si="23"/>
        <v>0</v>
      </c>
      <c r="O45" s="9">
        <f t="shared" si="23"/>
        <v>0</v>
      </c>
      <c r="P45" s="8">
        <f t="shared" ref="P45:P53" si="24">C45+D45+F45+H45+J45+K45+L45+M45+N45+O45</f>
        <v>2919986614</v>
      </c>
    </row>
    <row r="46" spans="1:16" ht="25.5" x14ac:dyDescent="0.2">
      <c r="A46" s="6" t="s">
        <v>21</v>
      </c>
      <c r="B46" s="7" t="s">
        <v>38</v>
      </c>
      <c r="C46" s="9">
        <f>C47</f>
        <v>1127343000</v>
      </c>
      <c r="D46" s="9">
        <f>D47</f>
        <v>1792643614</v>
      </c>
      <c r="E46" s="9"/>
      <c r="F46" s="9">
        <f>F47</f>
        <v>0</v>
      </c>
      <c r="G46" s="9"/>
      <c r="H46" s="9">
        <f>H47</f>
        <v>0</v>
      </c>
      <c r="I46" s="9"/>
      <c r="J46" s="9">
        <f t="shared" si="23"/>
        <v>0</v>
      </c>
      <c r="K46" s="9">
        <f t="shared" si="23"/>
        <v>0</v>
      </c>
      <c r="L46" s="9">
        <f t="shared" si="23"/>
        <v>0</v>
      </c>
      <c r="M46" s="9">
        <f t="shared" si="23"/>
        <v>0</v>
      </c>
      <c r="N46" s="9">
        <f t="shared" si="23"/>
        <v>0</v>
      </c>
      <c r="O46" s="9">
        <f t="shared" si="23"/>
        <v>0</v>
      </c>
      <c r="P46" s="8">
        <f t="shared" si="24"/>
        <v>2919986614</v>
      </c>
    </row>
    <row r="47" spans="1:16" ht="25.5" x14ac:dyDescent="0.2">
      <c r="A47" s="19" t="s">
        <v>23</v>
      </c>
      <c r="B47" s="7" t="s">
        <v>53</v>
      </c>
      <c r="C47" s="8">
        <f>C48+C50</f>
        <v>1127343000</v>
      </c>
      <c r="D47" s="8">
        <f>D48+D50</f>
        <v>1792643614</v>
      </c>
      <c r="E47" s="9"/>
      <c r="F47" s="9">
        <f>F48+F50</f>
        <v>0</v>
      </c>
      <c r="G47" s="9"/>
      <c r="H47" s="9">
        <f>H48+H50</f>
        <v>0</v>
      </c>
      <c r="I47" s="9"/>
      <c r="J47" s="9">
        <f>J48+J50</f>
        <v>0</v>
      </c>
      <c r="K47" s="9">
        <f t="shared" ref="K47:O47" si="25">K48+K50</f>
        <v>0</v>
      </c>
      <c r="L47" s="9">
        <f t="shared" si="25"/>
        <v>0</v>
      </c>
      <c r="M47" s="9">
        <f t="shared" si="25"/>
        <v>0</v>
      </c>
      <c r="N47" s="9">
        <f t="shared" si="25"/>
        <v>0</v>
      </c>
      <c r="O47" s="9">
        <f t="shared" si="25"/>
        <v>0</v>
      </c>
      <c r="P47" s="8">
        <f t="shared" si="24"/>
        <v>2919986614</v>
      </c>
    </row>
    <row r="48" spans="1:16" x14ac:dyDescent="0.2">
      <c r="A48" s="19" t="s">
        <v>25</v>
      </c>
      <c r="B48" s="7" t="s">
        <v>54</v>
      </c>
      <c r="C48" s="8">
        <f>C49</f>
        <v>0</v>
      </c>
      <c r="D48" s="8">
        <f>D49</f>
        <v>1792643614</v>
      </c>
      <c r="E48" s="9"/>
      <c r="F48" s="9">
        <f>F49</f>
        <v>0</v>
      </c>
      <c r="G48" s="9"/>
      <c r="H48" s="9">
        <f>H49</f>
        <v>0</v>
      </c>
      <c r="I48" s="9"/>
      <c r="J48" s="9">
        <f>J49</f>
        <v>0</v>
      </c>
      <c r="K48" s="9">
        <f>K49</f>
        <v>0</v>
      </c>
      <c r="L48" s="9">
        <f t="shared" ref="L48:O48" si="26">L49</f>
        <v>0</v>
      </c>
      <c r="M48" s="9">
        <f t="shared" si="26"/>
        <v>0</v>
      </c>
      <c r="N48" s="9">
        <f t="shared" si="26"/>
        <v>0</v>
      </c>
      <c r="O48" s="9">
        <f t="shared" si="26"/>
        <v>0</v>
      </c>
      <c r="P48" s="8">
        <f t="shared" si="24"/>
        <v>1792643614</v>
      </c>
    </row>
    <row r="49" spans="1:16" x14ac:dyDescent="0.2">
      <c r="A49" s="19" t="s">
        <v>27</v>
      </c>
      <c r="B49" s="7" t="s">
        <v>54</v>
      </c>
      <c r="C49" s="9">
        <v>0</v>
      </c>
      <c r="D49" s="8">
        <v>1792643614</v>
      </c>
      <c r="E49" s="9">
        <v>26</v>
      </c>
      <c r="F49" s="9">
        <v>0</v>
      </c>
      <c r="G49" s="9"/>
      <c r="H49" s="9">
        <v>0</v>
      </c>
      <c r="I49" s="9"/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8">
        <f t="shared" si="24"/>
        <v>1792643614</v>
      </c>
    </row>
    <row r="50" spans="1:16" ht="25.5" x14ac:dyDescent="0.2">
      <c r="A50" s="19" t="s">
        <v>25</v>
      </c>
      <c r="B50" s="7" t="s">
        <v>55</v>
      </c>
      <c r="C50" s="8">
        <f>SUM(C51:C52)</f>
        <v>1127343000</v>
      </c>
      <c r="D50" s="8">
        <f>SUM(D51:D52)</f>
        <v>0</v>
      </c>
      <c r="E50" s="9"/>
      <c r="F50" s="8">
        <f>SUM(F51:F52)</f>
        <v>0</v>
      </c>
      <c r="G50" s="9"/>
      <c r="H50" s="8">
        <f>SUM(H51:H52)</f>
        <v>0</v>
      </c>
      <c r="I50" s="9"/>
      <c r="J50" s="8">
        <f t="shared" ref="J50:O50" si="27">SUM(J51:J52)</f>
        <v>0</v>
      </c>
      <c r="K50" s="8">
        <f t="shared" si="27"/>
        <v>0</v>
      </c>
      <c r="L50" s="8">
        <f t="shared" si="27"/>
        <v>0</v>
      </c>
      <c r="M50" s="8">
        <f t="shared" si="27"/>
        <v>0</v>
      </c>
      <c r="N50" s="8">
        <f t="shared" si="27"/>
        <v>0</v>
      </c>
      <c r="O50" s="8">
        <f t="shared" si="27"/>
        <v>0</v>
      </c>
      <c r="P50" s="8">
        <f t="shared" si="24"/>
        <v>1127343000</v>
      </c>
    </row>
    <row r="51" spans="1:16" ht="25.5" x14ac:dyDescent="0.2">
      <c r="A51" s="19" t="s">
        <v>27</v>
      </c>
      <c r="B51" s="20" t="s">
        <v>55</v>
      </c>
      <c r="C51" s="8">
        <v>1077343000</v>
      </c>
      <c r="D51" s="9">
        <v>0</v>
      </c>
      <c r="E51" s="9"/>
      <c r="F51" s="9">
        <v>0</v>
      </c>
      <c r="G51" s="9"/>
      <c r="H51" s="9">
        <v>0</v>
      </c>
      <c r="I51" s="9"/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8">
        <f t="shared" si="24"/>
        <v>1077343000</v>
      </c>
    </row>
    <row r="52" spans="1:16" ht="38.25" x14ac:dyDescent="0.2">
      <c r="A52" s="19" t="s">
        <v>27</v>
      </c>
      <c r="B52" s="21" t="s">
        <v>56</v>
      </c>
      <c r="C52" s="8">
        <v>50000000</v>
      </c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8">
        <f t="shared" si="24"/>
        <v>50000000</v>
      </c>
    </row>
    <row r="53" spans="1:16" x14ac:dyDescent="0.2">
      <c r="A53" s="51" t="s">
        <v>57</v>
      </c>
      <c r="B53" s="52"/>
      <c r="C53" s="18">
        <f>C45</f>
        <v>1127343000</v>
      </c>
      <c r="D53" s="18">
        <f>D45</f>
        <v>1792643614</v>
      </c>
      <c r="E53" s="18"/>
      <c r="F53" s="18">
        <f>F45</f>
        <v>0</v>
      </c>
      <c r="G53" s="18"/>
      <c r="H53" s="18">
        <f>H45</f>
        <v>0</v>
      </c>
      <c r="I53" s="18"/>
      <c r="J53" s="18">
        <f t="shared" ref="J53:O53" si="28">J45</f>
        <v>0</v>
      </c>
      <c r="K53" s="18">
        <f t="shared" si="28"/>
        <v>0</v>
      </c>
      <c r="L53" s="18">
        <f t="shared" si="28"/>
        <v>0</v>
      </c>
      <c r="M53" s="18">
        <f t="shared" si="28"/>
        <v>0</v>
      </c>
      <c r="N53" s="18">
        <f t="shared" si="28"/>
        <v>0</v>
      </c>
      <c r="O53" s="18">
        <f t="shared" si="28"/>
        <v>0</v>
      </c>
      <c r="P53" s="18">
        <f t="shared" si="24"/>
        <v>2919986614</v>
      </c>
    </row>
    <row r="54" spans="1:16" x14ac:dyDescent="0.2">
      <c r="A54" s="49" t="s">
        <v>58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ht="25.5" x14ac:dyDescent="0.2">
      <c r="A55" s="6" t="s">
        <v>29</v>
      </c>
      <c r="B55" s="7" t="s">
        <v>30</v>
      </c>
      <c r="C55" s="8">
        <f>C56</f>
        <v>7863542339</v>
      </c>
      <c r="D55" s="8">
        <f>D56</f>
        <v>167081551</v>
      </c>
      <c r="E55" s="8"/>
      <c r="F55" s="8">
        <f>F56</f>
        <v>0</v>
      </c>
      <c r="G55" s="8"/>
      <c r="H55" s="8">
        <f>H56</f>
        <v>5628850053</v>
      </c>
      <c r="I55" s="8"/>
      <c r="J55" s="8">
        <f t="shared" ref="J55:O56" si="29">J56</f>
        <v>0</v>
      </c>
      <c r="K55" s="8">
        <f t="shared" si="29"/>
        <v>0</v>
      </c>
      <c r="L55" s="8">
        <f t="shared" si="29"/>
        <v>0</v>
      </c>
      <c r="M55" s="8">
        <f t="shared" si="29"/>
        <v>0</v>
      </c>
      <c r="N55" s="8">
        <f t="shared" si="29"/>
        <v>0</v>
      </c>
      <c r="O55" s="8">
        <f t="shared" si="29"/>
        <v>0</v>
      </c>
      <c r="P55" s="8">
        <f>C55+D55+F55+H55+J55+K55+L55+M55+N55+O55</f>
        <v>13659473943</v>
      </c>
    </row>
    <row r="56" spans="1:16" ht="38.25" x14ac:dyDescent="0.2">
      <c r="A56" s="6" t="s">
        <v>21</v>
      </c>
      <c r="B56" s="7" t="s">
        <v>59</v>
      </c>
      <c r="C56" s="8">
        <f>C57</f>
        <v>7863542339</v>
      </c>
      <c r="D56" s="8">
        <f>D57</f>
        <v>167081551</v>
      </c>
      <c r="E56" s="8"/>
      <c r="F56" s="8">
        <f>F57</f>
        <v>0</v>
      </c>
      <c r="G56" s="8"/>
      <c r="H56" s="8">
        <f>H57</f>
        <v>5628850053</v>
      </c>
      <c r="I56" s="8"/>
      <c r="J56" s="8">
        <f>J57</f>
        <v>0</v>
      </c>
      <c r="K56" s="8">
        <f t="shared" si="29"/>
        <v>0</v>
      </c>
      <c r="L56" s="8">
        <f t="shared" si="29"/>
        <v>0</v>
      </c>
      <c r="M56" s="8">
        <f t="shared" si="29"/>
        <v>0</v>
      </c>
      <c r="N56" s="8">
        <f t="shared" si="29"/>
        <v>0</v>
      </c>
      <c r="O56" s="8">
        <f t="shared" si="29"/>
        <v>0</v>
      </c>
      <c r="P56" s="8">
        <f>C56+D56+F56+H56+J56+K56+L56+M56+N56+O56</f>
        <v>13659473943</v>
      </c>
    </row>
    <row r="57" spans="1:16" ht="38.25" x14ac:dyDescent="0.2">
      <c r="A57" s="19" t="s">
        <v>23</v>
      </c>
      <c r="B57" s="7" t="s">
        <v>60</v>
      </c>
      <c r="C57" s="8">
        <f>C58+C61+C84</f>
        <v>7863542339</v>
      </c>
      <c r="D57" s="8">
        <f>D58+D61+D84</f>
        <v>167081551</v>
      </c>
      <c r="E57" s="8"/>
      <c r="F57" s="8">
        <f>F58+F61+F84</f>
        <v>0</v>
      </c>
      <c r="G57" s="8"/>
      <c r="H57" s="8">
        <f>H58+H61+H84</f>
        <v>5628850053</v>
      </c>
      <c r="I57" s="8"/>
      <c r="J57" s="8">
        <f t="shared" ref="J57:O57" si="30">J58+J61+J84</f>
        <v>0</v>
      </c>
      <c r="K57" s="8">
        <f t="shared" si="30"/>
        <v>0</v>
      </c>
      <c r="L57" s="8">
        <f t="shared" si="30"/>
        <v>0</v>
      </c>
      <c r="M57" s="8">
        <f t="shared" si="30"/>
        <v>0</v>
      </c>
      <c r="N57" s="8">
        <f t="shared" si="30"/>
        <v>0</v>
      </c>
      <c r="O57" s="8">
        <f t="shared" si="30"/>
        <v>0</v>
      </c>
      <c r="P57" s="8">
        <f>C57+D57+F57+H57+J57+K57+L57+M57+N57+O57</f>
        <v>13659473943</v>
      </c>
    </row>
    <row r="58" spans="1:16" ht="76.5" x14ac:dyDescent="0.2">
      <c r="A58" s="19" t="s">
        <v>25</v>
      </c>
      <c r="B58" s="7" t="s">
        <v>61</v>
      </c>
      <c r="C58" s="8">
        <f>C59</f>
        <v>6228000000</v>
      </c>
      <c r="D58" s="8">
        <f>D59</f>
        <v>167081551</v>
      </c>
      <c r="E58" s="8"/>
      <c r="F58" s="8">
        <f>F59</f>
        <v>0</v>
      </c>
      <c r="G58" s="8"/>
      <c r="H58" s="8">
        <f>H59+H60</f>
        <v>5628850053</v>
      </c>
      <c r="I58" s="8"/>
      <c r="J58" s="8">
        <f t="shared" ref="J58:O58" si="31">J59</f>
        <v>0</v>
      </c>
      <c r="K58" s="8">
        <f t="shared" si="31"/>
        <v>0</v>
      </c>
      <c r="L58" s="8">
        <f t="shared" si="31"/>
        <v>0</v>
      </c>
      <c r="M58" s="8">
        <f t="shared" si="31"/>
        <v>0</v>
      </c>
      <c r="N58" s="8">
        <f t="shared" si="31"/>
        <v>0</v>
      </c>
      <c r="O58" s="8">
        <f t="shared" si="31"/>
        <v>0</v>
      </c>
      <c r="P58" s="8">
        <f>C58+D58+F58+H58+J58+K58+L58+M58+N58+O58</f>
        <v>12023931604</v>
      </c>
    </row>
    <row r="59" spans="1:16" x14ac:dyDescent="0.2">
      <c r="A59" s="55" t="s">
        <v>27</v>
      </c>
      <c r="B59" s="63" t="s">
        <v>61</v>
      </c>
      <c r="C59" s="65">
        <v>6228000000</v>
      </c>
      <c r="D59" s="53">
        <v>167081551</v>
      </c>
      <c r="E59" s="53">
        <v>48</v>
      </c>
      <c r="F59" s="53">
        <v>0</v>
      </c>
      <c r="G59" s="53"/>
      <c r="H59" s="8">
        <v>5092769095</v>
      </c>
      <c r="I59" s="8">
        <v>12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f>C59+D59+F59+H59+H60+J59+K59+L59+M59+N59+O59</f>
        <v>12023931604</v>
      </c>
    </row>
    <row r="60" spans="1:16" x14ac:dyDescent="0.2">
      <c r="A60" s="56"/>
      <c r="B60" s="64"/>
      <c r="C60" s="66"/>
      <c r="D60" s="54"/>
      <c r="E60" s="54"/>
      <c r="F60" s="54"/>
      <c r="G60" s="54"/>
      <c r="H60" s="8">
        <v>536080958</v>
      </c>
      <c r="I60" s="8">
        <v>13</v>
      </c>
      <c r="J60" s="54"/>
      <c r="K60" s="54"/>
      <c r="L60" s="54"/>
      <c r="M60" s="54"/>
      <c r="N60" s="54"/>
      <c r="O60" s="54"/>
      <c r="P60" s="54"/>
    </row>
    <row r="61" spans="1:16" ht="51" x14ac:dyDescent="0.2">
      <c r="A61" s="19" t="s">
        <v>25</v>
      </c>
      <c r="B61" s="7" t="s">
        <v>62</v>
      </c>
      <c r="C61" s="8">
        <f>SUM(C62:C83)</f>
        <v>353046991</v>
      </c>
      <c r="D61" s="8">
        <f>SUM(D62:D83)</f>
        <v>0</v>
      </c>
      <c r="E61" s="8"/>
      <c r="F61" s="8">
        <f>SUM(F62:F83)</f>
        <v>0</v>
      </c>
      <c r="G61" s="8"/>
      <c r="H61" s="8">
        <f>SUM(H62:H83)</f>
        <v>0</v>
      </c>
      <c r="I61" s="8"/>
      <c r="J61" s="8">
        <f t="shared" ref="J61:O61" si="32">SUM(J62:J83)</f>
        <v>0</v>
      </c>
      <c r="K61" s="8">
        <f t="shared" si="32"/>
        <v>0</v>
      </c>
      <c r="L61" s="8">
        <f t="shared" si="32"/>
        <v>0</v>
      </c>
      <c r="M61" s="8">
        <f t="shared" si="32"/>
        <v>0</v>
      </c>
      <c r="N61" s="8">
        <f t="shared" si="32"/>
        <v>0</v>
      </c>
      <c r="O61" s="8">
        <f t="shared" si="32"/>
        <v>0</v>
      </c>
      <c r="P61" s="8">
        <f t="shared" ref="P61:P86" si="33">C61+D61+F61+H61+J61+K61+L61+M61+N61+O61</f>
        <v>353046991</v>
      </c>
    </row>
    <row r="62" spans="1:16" x14ac:dyDescent="0.2">
      <c r="A62" s="22" t="s">
        <v>27</v>
      </c>
      <c r="B62" s="16" t="s">
        <v>63</v>
      </c>
      <c r="C62" s="8">
        <v>159668887</v>
      </c>
      <c r="D62" s="8">
        <v>0</v>
      </c>
      <c r="E62" s="8"/>
      <c r="F62" s="8">
        <v>0</v>
      </c>
      <c r="G62" s="8"/>
      <c r="H62" s="8">
        <v>0</v>
      </c>
      <c r="I62" s="8"/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33"/>
        <v>159668887</v>
      </c>
    </row>
    <row r="63" spans="1:16" x14ac:dyDescent="0.2">
      <c r="A63" s="22" t="s">
        <v>27</v>
      </c>
      <c r="B63" s="16" t="s">
        <v>64</v>
      </c>
      <c r="C63" s="8">
        <v>41000000</v>
      </c>
      <c r="D63" s="8">
        <v>0</v>
      </c>
      <c r="E63" s="8"/>
      <c r="F63" s="8">
        <v>0</v>
      </c>
      <c r="G63" s="8"/>
      <c r="H63" s="8">
        <v>0</v>
      </c>
      <c r="I63" s="8"/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33"/>
        <v>41000000</v>
      </c>
    </row>
    <row r="64" spans="1:16" x14ac:dyDescent="0.2">
      <c r="A64" s="22" t="s">
        <v>27</v>
      </c>
      <c r="B64" s="16" t="s">
        <v>65</v>
      </c>
      <c r="C64" s="8">
        <v>7837366</v>
      </c>
      <c r="D64" s="8">
        <v>0</v>
      </c>
      <c r="E64" s="8"/>
      <c r="F64" s="8">
        <v>0</v>
      </c>
      <c r="G64" s="8"/>
      <c r="H64" s="8">
        <v>0</v>
      </c>
      <c r="I64" s="8"/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f t="shared" si="33"/>
        <v>7837366</v>
      </c>
    </row>
    <row r="65" spans="1:16" x14ac:dyDescent="0.2">
      <c r="A65" s="22" t="s">
        <v>27</v>
      </c>
      <c r="B65" s="16" t="s">
        <v>66</v>
      </c>
      <c r="C65" s="8">
        <v>16327846</v>
      </c>
      <c r="D65" s="8">
        <v>0</v>
      </c>
      <c r="E65" s="8"/>
      <c r="F65" s="8">
        <v>0</v>
      </c>
      <c r="G65" s="8"/>
      <c r="H65" s="8">
        <v>0</v>
      </c>
      <c r="I65" s="8"/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si="33"/>
        <v>16327846</v>
      </c>
    </row>
    <row r="66" spans="1:16" x14ac:dyDescent="0.2">
      <c r="A66" s="22" t="s">
        <v>27</v>
      </c>
      <c r="B66" s="16" t="s">
        <v>67</v>
      </c>
      <c r="C66" s="8">
        <v>9927329</v>
      </c>
      <c r="D66" s="8">
        <v>0</v>
      </c>
      <c r="E66" s="8"/>
      <c r="F66" s="8">
        <v>0</v>
      </c>
      <c r="G66" s="8"/>
      <c r="H66" s="8">
        <v>0</v>
      </c>
      <c r="I66" s="8"/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33"/>
        <v>9927329</v>
      </c>
    </row>
    <row r="67" spans="1:16" x14ac:dyDescent="0.2">
      <c r="A67" s="22" t="s">
        <v>27</v>
      </c>
      <c r="B67" s="16" t="s">
        <v>68</v>
      </c>
      <c r="C67" s="8">
        <v>2721600</v>
      </c>
      <c r="D67" s="8">
        <v>0</v>
      </c>
      <c r="E67" s="8"/>
      <c r="F67" s="8">
        <v>0</v>
      </c>
      <c r="G67" s="8"/>
      <c r="H67" s="8">
        <v>0</v>
      </c>
      <c r="I67" s="8"/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33"/>
        <v>2721600</v>
      </c>
    </row>
    <row r="68" spans="1:16" ht="25.5" x14ac:dyDescent="0.2">
      <c r="A68" s="22" t="s">
        <v>27</v>
      </c>
      <c r="B68" s="16" t="s">
        <v>69</v>
      </c>
      <c r="C68" s="8">
        <v>7404934</v>
      </c>
      <c r="D68" s="8">
        <v>0</v>
      </c>
      <c r="E68" s="8"/>
      <c r="F68" s="8">
        <v>0</v>
      </c>
      <c r="G68" s="8"/>
      <c r="H68" s="8">
        <v>0</v>
      </c>
      <c r="I68" s="8"/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33"/>
        <v>7404934</v>
      </c>
    </row>
    <row r="69" spans="1:16" x14ac:dyDescent="0.2">
      <c r="A69" s="22" t="s">
        <v>27</v>
      </c>
      <c r="B69" s="16" t="s">
        <v>70</v>
      </c>
      <c r="C69" s="8">
        <v>6942126</v>
      </c>
      <c r="D69" s="8">
        <v>0</v>
      </c>
      <c r="E69" s="8"/>
      <c r="F69" s="8">
        <v>0</v>
      </c>
      <c r="G69" s="8"/>
      <c r="H69" s="8">
        <v>0</v>
      </c>
      <c r="I69" s="8"/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f t="shared" si="33"/>
        <v>6942126</v>
      </c>
    </row>
    <row r="70" spans="1:16" x14ac:dyDescent="0.2">
      <c r="A70" s="22" t="s">
        <v>27</v>
      </c>
      <c r="B70" s="16" t="s">
        <v>71</v>
      </c>
      <c r="C70" s="8">
        <v>1797429</v>
      </c>
      <c r="D70" s="8">
        <v>0</v>
      </c>
      <c r="E70" s="8"/>
      <c r="F70" s="8">
        <v>0</v>
      </c>
      <c r="G70" s="8"/>
      <c r="H70" s="8">
        <v>0</v>
      </c>
      <c r="I70" s="8"/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si="33"/>
        <v>1797429</v>
      </c>
    </row>
    <row r="71" spans="1:16" x14ac:dyDescent="0.2">
      <c r="A71" s="22" t="s">
        <v>27</v>
      </c>
      <c r="B71" s="16" t="s">
        <v>72</v>
      </c>
      <c r="C71" s="8">
        <v>2619670</v>
      </c>
      <c r="D71" s="8">
        <v>0</v>
      </c>
      <c r="E71" s="8"/>
      <c r="F71" s="8">
        <v>0</v>
      </c>
      <c r="G71" s="8"/>
      <c r="H71" s="8">
        <v>0</v>
      </c>
      <c r="I71" s="8"/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3"/>
        <v>2619670</v>
      </c>
    </row>
    <row r="72" spans="1:16" ht="25.5" x14ac:dyDescent="0.2">
      <c r="A72" s="22" t="s">
        <v>27</v>
      </c>
      <c r="B72" s="16" t="s">
        <v>73</v>
      </c>
      <c r="C72" s="8">
        <v>925617</v>
      </c>
      <c r="D72" s="8">
        <v>0</v>
      </c>
      <c r="E72" s="8"/>
      <c r="F72" s="8">
        <v>0</v>
      </c>
      <c r="G72" s="8"/>
      <c r="H72" s="8">
        <v>0</v>
      </c>
      <c r="I72" s="8"/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f t="shared" si="33"/>
        <v>925617</v>
      </c>
    </row>
    <row r="73" spans="1:16" ht="25.5" x14ac:dyDescent="0.2">
      <c r="A73" s="22" t="s">
        <v>27</v>
      </c>
      <c r="B73" s="16" t="s">
        <v>74</v>
      </c>
      <c r="C73" s="8">
        <v>10286911</v>
      </c>
      <c r="D73" s="8">
        <v>0</v>
      </c>
      <c r="E73" s="8"/>
      <c r="F73" s="8">
        <v>0</v>
      </c>
      <c r="G73" s="8"/>
      <c r="H73" s="8">
        <v>0</v>
      </c>
      <c r="I73" s="8"/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si="33"/>
        <v>10286911</v>
      </c>
    </row>
    <row r="74" spans="1:16" ht="25.5" x14ac:dyDescent="0.2">
      <c r="A74" s="22" t="s">
        <v>27</v>
      </c>
      <c r="B74" s="16" t="s">
        <v>75</v>
      </c>
      <c r="C74" s="8">
        <v>18752770</v>
      </c>
      <c r="D74" s="8">
        <v>0</v>
      </c>
      <c r="E74" s="8"/>
      <c r="F74" s="8">
        <v>0</v>
      </c>
      <c r="G74" s="8"/>
      <c r="H74" s="8">
        <v>0</v>
      </c>
      <c r="I74" s="8"/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33"/>
        <v>18752770</v>
      </c>
    </row>
    <row r="75" spans="1:16" x14ac:dyDescent="0.2">
      <c r="A75" s="22" t="s">
        <v>27</v>
      </c>
      <c r="B75" s="16" t="s">
        <v>76</v>
      </c>
      <c r="C75" s="8">
        <v>1151639</v>
      </c>
      <c r="D75" s="8">
        <v>0</v>
      </c>
      <c r="E75" s="8"/>
      <c r="F75" s="8">
        <v>0</v>
      </c>
      <c r="G75" s="8"/>
      <c r="H75" s="8">
        <v>0</v>
      </c>
      <c r="I75" s="8"/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33"/>
        <v>1151639</v>
      </c>
    </row>
    <row r="76" spans="1:16" ht="25.5" x14ac:dyDescent="0.2">
      <c r="A76" s="22" t="s">
        <v>27</v>
      </c>
      <c r="B76" s="16" t="s">
        <v>77</v>
      </c>
      <c r="C76" s="8">
        <v>26474496</v>
      </c>
      <c r="D76" s="8">
        <v>0</v>
      </c>
      <c r="E76" s="8"/>
      <c r="F76" s="8">
        <v>0</v>
      </c>
      <c r="G76" s="8"/>
      <c r="H76" s="8">
        <v>0</v>
      </c>
      <c r="I76" s="8"/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f t="shared" si="33"/>
        <v>26474496</v>
      </c>
    </row>
    <row r="77" spans="1:16" x14ac:dyDescent="0.2">
      <c r="A77" s="22" t="s">
        <v>27</v>
      </c>
      <c r="B77" s="16" t="s">
        <v>78</v>
      </c>
      <c r="C77" s="8">
        <v>7715185</v>
      </c>
      <c r="D77" s="8">
        <v>0</v>
      </c>
      <c r="E77" s="8"/>
      <c r="F77" s="8">
        <v>0</v>
      </c>
      <c r="G77" s="8"/>
      <c r="H77" s="8">
        <v>0</v>
      </c>
      <c r="I77" s="8"/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f t="shared" si="33"/>
        <v>7715185</v>
      </c>
    </row>
    <row r="78" spans="1:16" x14ac:dyDescent="0.2">
      <c r="A78" s="22" t="s">
        <v>27</v>
      </c>
      <c r="B78" s="16" t="s">
        <v>79</v>
      </c>
      <c r="C78" s="8">
        <v>1285864</v>
      </c>
      <c r="D78" s="8">
        <v>0</v>
      </c>
      <c r="E78" s="8"/>
      <c r="F78" s="8">
        <v>0</v>
      </c>
      <c r="G78" s="8"/>
      <c r="H78" s="8">
        <v>0</v>
      </c>
      <c r="I78" s="8"/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si="33"/>
        <v>1285864</v>
      </c>
    </row>
    <row r="79" spans="1:16" ht="25.5" x14ac:dyDescent="0.2">
      <c r="A79" s="22" t="s">
        <v>27</v>
      </c>
      <c r="B79" s="16" t="s">
        <v>80</v>
      </c>
      <c r="C79" s="8">
        <v>2571731</v>
      </c>
      <c r="D79" s="8">
        <v>0</v>
      </c>
      <c r="E79" s="8"/>
      <c r="F79" s="8">
        <v>0</v>
      </c>
      <c r="G79" s="8"/>
      <c r="H79" s="8">
        <v>0</v>
      </c>
      <c r="I79" s="8"/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33"/>
        <v>2571731</v>
      </c>
    </row>
    <row r="80" spans="1:16" x14ac:dyDescent="0.2">
      <c r="A80" s="22" t="s">
        <v>27</v>
      </c>
      <c r="B80" s="16" t="s">
        <v>81</v>
      </c>
      <c r="C80" s="8">
        <v>1285864</v>
      </c>
      <c r="D80" s="8">
        <v>0</v>
      </c>
      <c r="E80" s="8"/>
      <c r="F80" s="8">
        <v>0</v>
      </c>
      <c r="G80" s="8"/>
      <c r="H80" s="8">
        <v>0</v>
      </c>
      <c r="I80" s="8"/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f t="shared" si="33"/>
        <v>1285864</v>
      </c>
    </row>
    <row r="81" spans="1:16" x14ac:dyDescent="0.2">
      <c r="A81" s="22" t="s">
        <v>27</v>
      </c>
      <c r="B81" s="16" t="s">
        <v>82</v>
      </c>
      <c r="C81" s="8">
        <v>3000000</v>
      </c>
      <c r="D81" s="8">
        <v>0</v>
      </c>
      <c r="E81" s="8"/>
      <c r="F81" s="8">
        <v>0</v>
      </c>
      <c r="G81" s="8"/>
      <c r="H81" s="8">
        <v>0</v>
      </c>
      <c r="I81" s="8"/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si="33"/>
        <v>3000000</v>
      </c>
    </row>
    <row r="82" spans="1:16" x14ac:dyDescent="0.2">
      <c r="A82" s="22" t="s">
        <v>27</v>
      </c>
      <c r="B82" s="16" t="s">
        <v>83</v>
      </c>
      <c r="C82" s="8">
        <v>21105163</v>
      </c>
      <c r="D82" s="8">
        <v>0</v>
      </c>
      <c r="E82" s="8"/>
      <c r="F82" s="8">
        <v>0</v>
      </c>
      <c r="G82" s="8"/>
      <c r="H82" s="8">
        <v>0</v>
      </c>
      <c r="I82" s="8"/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33"/>
        <v>21105163</v>
      </c>
    </row>
    <row r="83" spans="1:16" x14ac:dyDescent="0.2">
      <c r="A83" s="22" t="s">
        <v>27</v>
      </c>
      <c r="B83" s="16" t="s">
        <v>84</v>
      </c>
      <c r="C83" s="8">
        <v>2244564</v>
      </c>
      <c r="D83" s="8">
        <v>0</v>
      </c>
      <c r="E83" s="8"/>
      <c r="F83" s="8">
        <v>0</v>
      </c>
      <c r="G83" s="8"/>
      <c r="H83" s="8">
        <v>0</v>
      </c>
      <c r="I83" s="8"/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f t="shared" si="33"/>
        <v>2244564</v>
      </c>
    </row>
    <row r="84" spans="1:16" ht="25.5" x14ac:dyDescent="0.2">
      <c r="A84" s="19" t="s">
        <v>25</v>
      </c>
      <c r="B84" s="20" t="s">
        <v>85</v>
      </c>
      <c r="C84" s="8">
        <f>SUM(C85:C85)</f>
        <v>1282495348</v>
      </c>
      <c r="D84" s="8">
        <f>SUM(D85:D85)</f>
        <v>0</v>
      </c>
      <c r="E84" s="8"/>
      <c r="F84" s="8">
        <f>SUM(F85:F85)</f>
        <v>0</v>
      </c>
      <c r="G84" s="8"/>
      <c r="H84" s="8">
        <f>SUM(H85:H85)</f>
        <v>0</v>
      </c>
      <c r="I84" s="8"/>
      <c r="J84" s="8">
        <f t="shared" ref="J84:O84" si="34">SUM(J85:J85)</f>
        <v>0</v>
      </c>
      <c r="K84" s="8">
        <f t="shared" si="34"/>
        <v>0</v>
      </c>
      <c r="L84" s="8">
        <f t="shared" si="34"/>
        <v>0</v>
      </c>
      <c r="M84" s="8">
        <f t="shared" si="34"/>
        <v>0</v>
      </c>
      <c r="N84" s="8">
        <f t="shared" si="34"/>
        <v>0</v>
      </c>
      <c r="O84" s="8">
        <f t="shared" si="34"/>
        <v>0</v>
      </c>
      <c r="P84" s="8">
        <f t="shared" si="33"/>
        <v>1282495348</v>
      </c>
    </row>
    <row r="85" spans="1:16" ht="51" x14ac:dyDescent="0.2">
      <c r="A85" s="19" t="s">
        <v>27</v>
      </c>
      <c r="B85" s="19" t="s">
        <v>86</v>
      </c>
      <c r="C85" s="8">
        <v>1282495348</v>
      </c>
      <c r="D85" s="8">
        <v>0</v>
      </c>
      <c r="E85" s="8"/>
      <c r="F85" s="8">
        <v>0</v>
      </c>
      <c r="G85" s="8"/>
      <c r="H85" s="8">
        <v>0</v>
      </c>
      <c r="I85" s="8"/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f t="shared" si="33"/>
        <v>1282495348</v>
      </c>
    </row>
    <row r="86" spans="1:16" x14ac:dyDescent="0.2">
      <c r="A86" s="61" t="s">
        <v>87</v>
      </c>
      <c r="B86" s="62"/>
      <c r="C86" s="23">
        <f>C55</f>
        <v>7863542339</v>
      </c>
      <c r="D86" s="23">
        <f>D55</f>
        <v>167081551</v>
      </c>
      <c r="E86" s="23"/>
      <c r="F86" s="23">
        <f>F55</f>
        <v>0</v>
      </c>
      <c r="G86" s="23"/>
      <c r="H86" s="23">
        <f>H55</f>
        <v>5628850053</v>
      </c>
      <c r="I86" s="23"/>
      <c r="J86" s="23">
        <f t="shared" ref="J86:O86" si="35">J55</f>
        <v>0</v>
      </c>
      <c r="K86" s="23">
        <f t="shared" si="35"/>
        <v>0</v>
      </c>
      <c r="L86" s="23">
        <f t="shared" si="35"/>
        <v>0</v>
      </c>
      <c r="M86" s="23">
        <f t="shared" si="35"/>
        <v>0</v>
      </c>
      <c r="N86" s="23">
        <f t="shared" si="35"/>
        <v>0</v>
      </c>
      <c r="O86" s="23">
        <f t="shared" si="35"/>
        <v>0</v>
      </c>
      <c r="P86" s="23">
        <f t="shared" si="33"/>
        <v>13659473943</v>
      </c>
    </row>
    <row r="87" spans="1:16" x14ac:dyDescent="0.2">
      <c r="A87" s="49" t="s">
        <v>88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ht="63.75" x14ac:dyDescent="0.2">
      <c r="A88" s="6" t="s">
        <v>19</v>
      </c>
      <c r="B88" s="7" t="s">
        <v>20</v>
      </c>
      <c r="C88" s="14">
        <f>C89</f>
        <v>284438222</v>
      </c>
      <c r="D88" s="14">
        <f>D89</f>
        <v>208838883</v>
      </c>
      <c r="E88" s="14"/>
      <c r="F88" s="14">
        <f>F89</f>
        <v>0</v>
      </c>
      <c r="G88" s="14"/>
      <c r="H88" s="14">
        <f>H89</f>
        <v>0</v>
      </c>
      <c r="I88" s="14"/>
      <c r="J88" s="14">
        <f t="shared" ref="J88:O89" si="36">J89</f>
        <v>0</v>
      </c>
      <c r="K88" s="14">
        <f t="shared" si="36"/>
        <v>0</v>
      </c>
      <c r="L88" s="14" t="e">
        <f t="shared" si="36"/>
        <v>#REF!</v>
      </c>
      <c r="M88" s="14">
        <f t="shared" si="36"/>
        <v>0</v>
      </c>
      <c r="N88" s="14">
        <f t="shared" si="36"/>
        <v>0</v>
      </c>
      <c r="O88" s="14">
        <f t="shared" si="36"/>
        <v>0</v>
      </c>
      <c r="P88" s="8">
        <f>C88+D88+F88+H88+J88+K88+M88+N88+O88</f>
        <v>493277105</v>
      </c>
    </row>
    <row r="89" spans="1:16" ht="25.5" x14ac:dyDescent="0.2">
      <c r="A89" s="6" t="s">
        <v>21</v>
      </c>
      <c r="B89" s="7" t="s">
        <v>38</v>
      </c>
      <c r="C89" s="14">
        <f>C90</f>
        <v>284438222</v>
      </c>
      <c r="D89" s="14">
        <f>D90</f>
        <v>208838883</v>
      </c>
      <c r="E89" s="14"/>
      <c r="F89" s="14">
        <f>F90</f>
        <v>0</v>
      </c>
      <c r="G89" s="14"/>
      <c r="H89" s="14">
        <f>H90</f>
        <v>0</v>
      </c>
      <c r="I89" s="14"/>
      <c r="J89" s="14">
        <f t="shared" si="36"/>
        <v>0</v>
      </c>
      <c r="K89" s="14">
        <f t="shared" si="36"/>
        <v>0</v>
      </c>
      <c r="L89" s="14" t="e">
        <f t="shared" si="36"/>
        <v>#REF!</v>
      </c>
      <c r="M89" s="14">
        <f t="shared" si="36"/>
        <v>0</v>
      </c>
      <c r="N89" s="14">
        <f t="shared" si="36"/>
        <v>0</v>
      </c>
      <c r="O89" s="14">
        <f t="shared" si="36"/>
        <v>0</v>
      </c>
      <c r="P89" s="8">
        <f>C89+D89+F89+H89+J89+K89+M89+N89+O89</f>
        <v>493277105</v>
      </c>
    </row>
    <row r="90" spans="1:16" ht="25.5" x14ac:dyDescent="0.2">
      <c r="A90" s="19" t="s">
        <v>23</v>
      </c>
      <c r="B90" s="7" t="s">
        <v>89</v>
      </c>
      <c r="C90" s="14">
        <f>C91+C93</f>
        <v>284438222</v>
      </c>
      <c r="D90" s="14">
        <f>D91+D93</f>
        <v>208838883</v>
      </c>
      <c r="E90" s="14"/>
      <c r="F90" s="14">
        <f>F91+F93</f>
        <v>0</v>
      </c>
      <c r="G90" s="14"/>
      <c r="H90" s="14">
        <f>H91+H93</f>
        <v>0</v>
      </c>
      <c r="I90" s="14"/>
      <c r="J90" s="14">
        <f>J91+J93</f>
        <v>0</v>
      </c>
      <c r="K90" s="14">
        <f>K91+K93</f>
        <v>0</v>
      </c>
      <c r="L90" s="14" t="e">
        <f>#REF!+L91+L93+L27</f>
        <v>#REF!</v>
      </c>
      <c r="M90" s="14">
        <f>M91+M93</f>
        <v>0</v>
      </c>
      <c r="N90" s="14">
        <f>N91+N93</f>
        <v>0</v>
      </c>
      <c r="O90" s="14">
        <f>O91+O93</f>
        <v>0</v>
      </c>
      <c r="P90" s="8">
        <f>C90+D90+F90+H90+J90+K90+M90+N90+O90</f>
        <v>493277105</v>
      </c>
    </row>
    <row r="91" spans="1:16" ht="25.5" x14ac:dyDescent="0.2">
      <c r="A91" s="19" t="s">
        <v>25</v>
      </c>
      <c r="B91" s="7" t="s">
        <v>90</v>
      </c>
      <c r="C91" s="14">
        <f>C92</f>
        <v>0</v>
      </c>
      <c r="D91" s="14">
        <f>D92</f>
        <v>208838883</v>
      </c>
      <c r="E91" s="14"/>
      <c r="F91" s="14">
        <f>F92</f>
        <v>0</v>
      </c>
      <c r="G91" s="14"/>
      <c r="H91" s="14">
        <f>H92</f>
        <v>0</v>
      </c>
      <c r="I91" s="14"/>
      <c r="J91" s="14">
        <f t="shared" ref="J91:O91" si="37">J92</f>
        <v>0</v>
      </c>
      <c r="K91" s="14">
        <f t="shared" si="37"/>
        <v>0</v>
      </c>
      <c r="L91" s="14">
        <f t="shared" si="37"/>
        <v>0</v>
      </c>
      <c r="M91" s="14">
        <f t="shared" si="37"/>
        <v>0</v>
      </c>
      <c r="N91" s="14">
        <f t="shared" si="37"/>
        <v>0</v>
      </c>
      <c r="O91" s="14">
        <f t="shared" si="37"/>
        <v>0</v>
      </c>
      <c r="P91" s="8">
        <f>C91+D91+F91+H91+J91+K91+L91+M91+N91+O91</f>
        <v>208838883</v>
      </c>
    </row>
    <row r="92" spans="1:16" ht="25.5" x14ac:dyDescent="0.2">
      <c r="A92" s="19" t="s">
        <v>27</v>
      </c>
      <c r="B92" s="7" t="s">
        <v>90</v>
      </c>
      <c r="C92" s="14">
        <v>0</v>
      </c>
      <c r="D92" s="14">
        <v>208838883</v>
      </c>
      <c r="E92" s="14">
        <v>61</v>
      </c>
      <c r="F92" s="14">
        <v>0</v>
      </c>
      <c r="G92" s="14"/>
      <c r="H92" s="14">
        <v>0</v>
      </c>
      <c r="I92" s="14"/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8">
        <f t="shared" ref="P92:P118" si="38">C92+D92+F92+H92+J92+K92+L92+M92+N92+O92</f>
        <v>208838883</v>
      </c>
    </row>
    <row r="93" spans="1:16" ht="25.5" x14ac:dyDescent="0.2">
      <c r="A93" s="19" t="s">
        <v>25</v>
      </c>
      <c r="B93" s="7" t="s">
        <v>91</v>
      </c>
      <c r="C93" s="14">
        <f>SUM(C94:C113)</f>
        <v>284438222</v>
      </c>
      <c r="D93" s="14">
        <f>SUM(D94:D113)</f>
        <v>0</v>
      </c>
      <c r="E93" s="14"/>
      <c r="F93" s="14">
        <f>SUM(F94:F113)</f>
        <v>0</v>
      </c>
      <c r="G93" s="14"/>
      <c r="H93" s="14">
        <f>SUM(H94:H113)</f>
        <v>0</v>
      </c>
      <c r="I93" s="14"/>
      <c r="J93" s="14">
        <f>SUM(J94:J113)</f>
        <v>0</v>
      </c>
      <c r="K93" s="14">
        <f>SUM(K94:K113)</f>
        <v>0</v>
      </c>
      <c r="L93" s="14">
        <f t="shared" ref="L93" si="39">L94</f>
        <v>0</v>
      </c>
      <c r="M93" s="14">
        <f>SUM(M94:M113)</f>
        <v>0</v>
      </c>
      <c r="N93" s="14">
        <f>SUM(N94:N113)</f>
        <v>0</v>
      </c>
      <c r="O93" s="14">
        <f>SUM(O94:O113)</f>
        <v>0</v>
      </c>
      <c r="P93" s="8">
        <f t="shared" si="38"/>
        <v>284438222</v>
      </c>
    </row>
    <row r="94" spans="1:16" x14ac:dyDescent="0.2">
      <c r="A94" s="19" t="s">
        <v>27</v>
      </c>
      <c r="B94" s="16" t="s">
        <v>63</v>
      </c>
      <c r="C94" s="14">
        <v>153615089</v>
      </c>
      <c r="D94" s="14">
        <v>0</v>
      </c>
      <c r="E94" s="14"/>
      <c r="F94" s="14">
        <v>0</v>
      </c>
      <c r="G94" s="14"/>
      <c r="H94" s="14">
        <v>0</v>
      </c>
      <c r="I94" s="14"/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8">
        <f t="shared" si="38"/>
        <v>153615089</v>
      </c>
    </row>
    <row r="95" spans="1:16" x14ac:dyDescent="0.2">
      <c r="A95" s="19" t="s">
        <v>27</v>
      </c>
      <c r="B95" s="16" t="s">
        <v>65</v>
      </c>
      <c r="C95" s="14">
        <v>7610116</v>
      </c>
      <c r="D95" s="14">
        <v>0</v>
      </c>
      <c r="E95" s="14"/>
      <c r="F95" s="14">
        <v>0</v>
      </c>
      <c r="G95" s="14"/>
      <c r="H95" s="14">
        <v>0</v>
      </c>
      <c r="I95" s="14"/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8">
        <f t="shared" si="38"/>
        <v>7610116</v>
      </c>
    </row>
    <row r="96" spans="1:16" x14ac:dyDescent="0.2">
      <c r="A96" s="19" t="s">
        <v>27</v>
      </c>
      <c r="B96" s="16" t="s">
        <v>66</v>
      </c>
      <c r="C96" s="14">
        <v>15854412</v>
      </c>
      <c r="D96" s="14">
        <v>0</v>
      </c>
      <c r="E96" s="14"/>
      <c r="F96" s="14">
        <v>0</v>
      </c>
      <c r="G96" s="14"/>
      <c r="H96" s="14">
        <v>0</v>
      </c>
      <c r="I96" s="14"/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8">
        <f t="shared" si="38"/>
        <v>15854412</v>
      </c>
    </row>
    <row r="97" spans="1:16" x14ac:dyDescent="0.2">
      <c r="A97" s="19" t="s">
        <v>27</v>
      </c>
      <c r="B97" s="16" t="s">
        <v>67</v>
      </c>
      <c r="C97" s="14">
        <v>9639482</v>
      </c>
      <c r="D97" s="14">
        <v>0</v>
      </c>
      <c r="E97" s="14"/>
      <c r="F97" s="14">
        <v>0</v>
      </c>
      <c r="G97" s="14"/>
      <c r="H97" s="14">
        <v>0</v>
      </c>
      <c r="I97" s="14"/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8">
        <f t="shared" si="38"/>
        <v>9639482</v>
      </c>
    </row>
    <row r="98" spans="1:16" x14ac:dyDescent="0.2">
      <c r="A98" s="19" t="s">
        <v>27</v>
      </c>
      <c r="B98" s="16" t="s">
        <v>68</v>
      </c>
      <c r="C98" s="14">
        <v>3628800</v>
      </c>
      <c r="D98" s="14">
        <v>0</v>
      </c>
      <c r="E98" s="14"/>
      <c r="F98" s="14">
        <v>0</v>
      </c>
      <c r="G98" s="14"/>
      <c r="H98" s="14">
        <v>0</v>
      </c>
      <c r="I98" s="14"/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8">
        <f t="shared" si="38"/>
        <v>3628800</v>
      </c>
    </row>
    <row r="99" spans="1:16" ht="25.5" x14ac:dyDescent="0.2">
      <c r="A99" s="19" t="s">
        <v>27</v>
      </c>
      <c r="B99" s="16" t="s">
        <v>92</v>
      </c>
      <c r="C99" s="14">
        <v>7124177</v>
      </c>
      <c r="D99" s="14">
        <v>0</v>
      </c>
      <c r="E99" s="14"/>
      <c r="F99" s="14">
        <v>0</v>
      </c>
      <c r="G99" s="14"/>
      <c r="H99" s="14">
        <v>0</v>
      </c>
      <c r="I99" s="14"/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8">
        <f t="shared" si="38"/>
        <v>7124177</v>
      </c>
    </row>
    <row r="100" spans="1:16" x14ac:dyDescent="0.2">
      <c r="A100" s="19" t="s">
        <v>27</v>
      </c>
      <c r="B100" s="16" t="s">
        <v>70</v>
      </c>
      <c r="C100" s="14">
        <v>6678917</v>
      </c>
      <c r="D100" s="14">
        <v>0</v>
      </c>
      <c r="E100" s="14"/>
      <c r="F100" s="14">
        <v>0</v>
      </c>
      <c r="G100" s="14"/>
      <c r="H100" s="14">
        <v>0</v>
      </c>
      <c r="I100" s="14"/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8">
        <f t="shared" si="38"/>
        <v>6678917</v>
      </c>
    </row>
    <row r="101" spans="1:16" x14ac:dyDescent="0.2">
      <c r="A101" s="19" t="s">
        <v>27</v>
      </c>
      <c r="B101" s="16" t="s">
        <v>93</v>
      </c>
      <c r="C101" s="14">
        <v>2396572</v>
      </c>
      <c r="D101" s="14">
        <v>0</v>
      </c>
      <c r="E101" s="14"/>
      <c r="F101" s="14">
        <v>0</v>
      </c>
      <c r="G101" s="14"/>
      <c r="H101" s="14">
        <v>0</v>
      </c>
      <c r="I101" s="14"/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8">
        <f t="shared" si="38"/>
        <v>2396572</v>
      </c>
    </row>
    <row r="102" spans="1:16" x14ac:dyDescent="0.2">
      <c r="A102" s="19" t="s">
        <v>27</v>
      </c>
      <c r="B102" s="16" t="s">
        <v>94</v>
      </c>
      <c r="C102" s="14">
        <v>2520346</v>
      </c>
      <c r="D102" s="14">
        <v>0</v>
      </c>
      <c r="E102" s="14"/>
      <c r="F102" s="14">
        <v>0</v>
      </c>
      <c r="G102" s="14"/>
      <c r="H102" s="14">
        <v>0</v>
      </c>
      <c r="I102" s="14"/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8">
        <f t="shared" si="38"/>
        <v>2520346</v>
      </c>
    </row>
    <row r="103" spans="1:16" ht="25.5" x14ac:dyDescent="0.2">
      <c r="A103" s="19" t="s">
        <v>27</v>
      </c>
      <c r="B103" s="16" t="s">
        <v>95</v>
      </c>
      <c r="C103" s="14">
        <v>890524</v>
      </c>
      <c r="D103" s="14">
        <v>0</v>
      </c>
      <c r="E103" s="14"/>
      <c r="F103" s="14">
        <v>0</v>
      </c>
      <c r="G103" s="14"/>
      <c r="H103" s="14">
        <v>0</v>
      </c>
      <c r="I103" s="14"/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8">
        <f t="shared" si="38"/>
        <v>890524</v>
      </c>
    </row>
    <row r="104" spans="1:16" ht="25.5" x14ac:dyDescent="0.2">
      <c r="A104" s="19" t="s">
        <v>27</v>
      </c>
      <c r="B104" s="16" t="s">
        <v>96</v>
      </c>
      <c r="C104" s="14">
        <v>8398337</v>
      </c>
      <c r="D104" s="14">
        <v>0</v>
      </c>
      <c r="E104" s="14"/>
      <c r="F104" s="14">
        <v>0</v>
      </c>
      <c r="G104" s="14"/>
      <c r="H104" s="14">
        <v>0</v>
      </c>
      <c r="I104" s="14"/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8">
        <f t="shared" si="38"/>
        <v>8398337</v>
      </c>
    </row>
    <row r="105" spans="1:16" ht="25.5" x14ac:dyDescent="0.2">
      <c r="A105" s="19" t="s">
        <v>27</v>
      </c>
      <c r="B105" s="16" t="s">
        <v>97</v>
      </c>
      <c r="C105" s="14">
        <v>14696422</v>
      </c>
      <c r="D105" s="14">
        <v>0</v>
      </c>
      <c r="E105" s="14"/>
      <c r="F105" s="14">
        <v>0</v>
      </c>
      <c r="G105" s="14"/>
      <c r="H105" s="14">
        <v>0</v>
      </c>
      <c r="I105" s="14"/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8">
        <f t="shared" si="38"/>
        <v>14696422</v>
      </c>
    </row>
    <row r="106" spans="1:16" x14ac:dyDescent="0.2">
      <c r="A106" s="19" t="s">
        <v>27</v>
      </c>
      <c r="B106" s="16" t="s">
        <v>98</v>
      </c>
      <c r="C106" s="14">
        <v>902532</v>
      </c>
      <c r="D106" s="14">
        <v>0</v>
      </c>
      <c r="E106" s="14"/>
      <c r="F106" s="14">
        <v>0</v>
      </c>
      <c r="G106" s="14"/>
      <c r="H106" s="14">
        <v>0</v>
      </c>
      <c r="I106" s="14"/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8">
        <f t="shared" si="38"/>
        <v>902532</v>
      </c>
    </row>
    <row r="107" spans="1:16" ht="25.5" x14ac:dyDescent="0.2">
      <c r="A107" s="19" t="s">
        <v>27</v>
      </c>
      <c r="B107" s="16" t="s">
        <v>99</v>
      </c>
      <c r="C107" s="14">
        <v>20747890</v>
      </c>
      <c r="D107" s="14">
        <v>0</v>
      </c>
      <c r="E107" s="14"/>
      <c r="F107" s="14">
        <v>0</v>
      </c>
      <c r="G107" s="14"/>
      <c r="H107" s="14">
        <v>0</v>
      </c>
      <c r="I107" s="14"/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8">
        <f t="shared" si="38"/>
        <v>20747890</v>
      </c>
    </row>
    <row r="108" spans="1:16" x14ac:dyDescent="0.2">
      <c r="A108" s="19" t="s">
        <v>27</v>
      </c>
      <c r="B108" s="16" t="s">
        <v>100</v>
      </c>
      <c r="C108" s="14">
        <v>6298752</v>
      </c>
      <c r="D108" s="14">
        <v>0</v>
      </c>
      <c r="E108" s="14"/>
      <c r="F108" s="14">
        <v>0</v>
      </c>
      <c r="G108" s="14"/>
      <c r="H108" s="14">
        <v>0</v>
      </c>
      <c r="I108" s="14"/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8">
        <f t="shared" si="38"/>
        <v>6298752</v>
      </c>
    </row>
    <row r="109" spans="1:16" x14ac:dyDescent="0.2">
      <c r="A109" s="19" t="s">
        <v>27</v>
      </c>
      <c r="B109" s="16" t="s">
        <v>101</v>
      </c>
      <c r="C109" s="14">
        <v>1049791</v>
      </c>
      <c r="D109" s="14">
        <v>0</v>
      </c>
      <c r="E109" s="14"/>
      <c r="F109" s="14">
        <v>0</v>
      </c>
      <c r="G109" s="14"/>
      <c r="H109" s="14">
        <v>0</v>
      </c>
      <c r="I109" s="14"/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8">
        <f t="shared" si="38"/>
        <v>1049791</v>
      </c>
    </row>
    <row r="110" spans="1:16" ht="25.5" x14ac:dyDescent="0.2">
      <c r="A110" s="19" t="s">
        <v>27</v>
      </c>
      <c r="B110" s="16" t="s">
        <v>102</v>
      </c>
      <c r="C110" s="14">
        <v>2099585</v>
      </c>
      <c r="D110" s="14">
        <v>0</v>
      </c>
      <c r="E110" s="14"/>
      <c r="F110" s="14">
        <v>0</v>
      </c>
      <c r="G110" s="14"/>
      <c r="H110" s="14">
        <v>0</v>
      </c>
      <c r="I110" s="14"/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8">
        <f t="shared" si="38"/>
        <v>2099585</v>
      </c>
    </row>
    <row r="111" spans="1:16" x14ac:dyDescent="0.2">
      <c r="A111" s="19" t="s">
        <v>27</v>
      </c>
      <c r="B111" s="16" t="s">
        <v>103</v>
      </c>
      <c r="C111" s="14">
        <v>1049791</v>
      </c>
      <c r="D111" s="14">
        <v>0</v>
      </c>
      <c r="E111" s="14"/>
      <c r="F111" s="14">
        <v>0</v>
      </c>
      <c r="G111" s="14"/>
      <c r="H111" s="14">
        <v>0</v>
      </c>
      <c r="I111" s="14"/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8">
        <f t="shared" si="38"/>
        <v>1049791</v>
      </c>
    </row>
    <row r="112" spans="1:16" x14ac:dyDescent="0.2">
      <c r="A112" s="19" t="s">
        <v>27</v>
      </c>
      <c r="B112" s="16" t="s">
        <v>104</v>
      </c>
      <c r="C112" s="14">
        <v>17175613</v>
      </c>
      <c r="D112" s="14">
        <v>0</v>
      </c>
      <c r="E112" s="14"/>
      <c r="F112" s="14">
        <v>0</v>
      </c>
      <c r="G112" s="14"/>
      <c r="H112" s="14">
        <v>0</v>
      </c>
      <c r="I112" s="14"/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8">
        <f t="shared" si="38"/>
        <v>17175613</v>
      </c>
    </row>
    <row r="113" spans="1:16" x14ac:dyDescent="0.2">
      <c r="A113" s="19" t="s">
        <v>27</v>
      </c>
      <c r="B113" s="16" t="s">
        <v>105</v>
      </c>
      <c r="C113" s="14">
        <v>2061074</v>
      </c>
      <c r="D113" s="14">
        <v>0</v>
      </c>
      <c r="E113" s="14"/>
      <c r="F113" s="14">
        <v>0</v>
      </c>
      <c r="G113" s="14"/>
      <c r="H113" s="14">
        <v>0</v>
      </c>
      <c r="I113" s="14"/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8">
        <f t="shared" si="38"/>
        <v>2061074</v>
      </c>
    </row>
    <row r="114" spans="1:16" ht="38.25" x14ac:dyDescent="0.2">
      <c r="A114" s="6" t="s">
        <v>106</v>
      </c>
      <c r="B114" s="7" t="s">
        <v>107</v>
      </c>
      <c r="C114" s="14">
        <f>C115</f>
        <v>4457079187</v>
      </c>
      <c r="D114" s="14">
        <f>D115</f>
        <v>426520000</v>
      </c>
      <c r="E114" s="14"/>
      <c r="F114" s="14">
        <f>F115</f>
        <v>0</v>
      </c>
      <c r="G114" s="14"/>
      <c r="H114" s="14">
        <f>H115</f>
        <v>0</v>
      </c>
      <c r="I114" s="14"/>
      <c r="J114" s="14">
        <f t="shared" ref="J114:O117" si="40">J115</f>
        <v>0</v>
      </c>
      <c r="K114" s="14">
        <f t="shared" si="40"/>
        <v>0</v>
      </c>
      <c r="L114" s="14">
        <f t="shared" si="40"/>
        <v>0</v>
      </c>
      <c r="M114" s="14">
        <f t="shared" si="40"/>
        <v>0</v>
      </c>
      <c r="N114" s="14">
        <f t="shared" si="40"/>
        <v>0</v>
      </c>
      <c r="O114" s="14">
        <f t="shared" si="40"/>
        <v>0</v>
      </c>
      <c r="P114" s="8">
        <f t="shared" si="38"/>
        <v>4883599187</v>
      </c>
    </row>
    <row r="115" spans="1:16" ht="25.5" x14ac:dyDescent="0.2">
      <c r="A115" s="6" t="s">
        <v>21</v>
      </c>
      <c r="B115" s="7" t="s">
        <v>108</v>
      </c>
      <c r="C115" s="14">
        <f t="shared" ref="C115:D117" si="41">C116</f>
        <v>4457079187</v>
      </c>
      <c r="D115" s="14">
        <f t="shared" si="41"/>
        <v>426520000</v>
      </c>
      <c r="E115" s="14"/>
      <c r="F115" s="14">
        <f>F116</f>
        <v>0</v>
      </c>
      <c r="G115" s="14"/>
      <c r="H115" s="14">
        <f>H116</f>
        <v>0</v>
      </c>
      <c r="I115" s="14"/>
      <c r="J115" s="14">
        <f t="shared" si="40"/>
        <v>0</v>
      </c>
      <c r="K115" s="14">
        <f t="shared" si="40"/>
        <v>0</v>
      </c>
      <c r="L115" s="14">
        <f t="shared" si="40"/>
        <v>0</v>
      </c>
      <c r="M115" s="14">
        <f t="shared" si="40"/>
        <v>0</v>
      </c>
      <c r="N115" s="14">
        <f t="shared" si="40"/>
        <v>0</v>
      </c>
      <c r="O115" s="14">
        <f t="shared" si="40"/>
        <v>0</v>
      </c>
      <c r="P115" s="8">
        <f t="shared" si="38"/>
        <v>4883599187</v>
      </c>
    </row>
    <row r="116" spans="1:16" ht="25.5" x14ac:dyDescent="0.2">
      <c r="A116" s="19" t="s">
        <v>23</v>
      </c>
      <c r="B116" s="7" t="s">
        <v>109</v>
      </c>
      <c r="C116" s="14">
        <f t="shared" si="41"/>
        <v>4457079187</v>
      </c>
      <c r="D116" s="14">
        <f t="shared" si="41"/>
        <v>426520000</v>
      </c>
      <c r="E116" s="14"/>
      <c r="F116" s="14">
        <f>F117</f>
        <v>0</v>
      </c>
      <c r="G116" s="14"/>
      <c r="H116" s="14">
        <f>H117</f>
        <v>0</v>
      </c>
      <c r="I116" s="14"/>
      <c r="J116" s="14">
        <f t="shared" si="40"/>
        <v>0</v>
      </c>
      <c r="K116" s="14">
        <f t="shared" si="40"/>
        <v>0</v>
      </c>
      <c r="L116" s="14">
        <f t="shared" si="40"/>
        <v>0</v>
      </c>
      <c r="M116" s="14">
        <f t="shared" si="40"/>
        <v>0</v>
      </c>
      <c r="N116" s="14">
        <f t="shared" si="40"/>
        <v>0</v>
      </c>
      <c r="O116" s="14">
        <f t="shared" si="40"/>
        <v>0</v>
      </c>
      <c r="P116" s="8">
        <f t="shared" si="38"/>
        <v>4883599187</v>
      </c>
    </row>
    <row r="117" spans="1:16" ht="25.5" x14ac:dyDescent="0.2">
      <c r="A117" s="19" t="s">
        <v>25</v>
      </c>
      <c r="B117" s="20" t="s">
        <v>110</v>
      </c>
      <c r="C117" s="14">
        <f t="shared" si="41"/>
        <v>4457079187</v>
      </c>
      <c r="D117" s="14">
        <f t="shared" si="41"/>
        <v>426520000</v>
      </c>
      <c r="E117" s="14"/>
      <c r="F117" s="14">
        <f>F118</f>
        <v>0</v>
      </c>
      <c r="G117" s="14"/>
      <c r="H117" s="14">
        <f>H118</f>
        <v>0</v>
      </c>
      <c r="I117" s="14"/>
      <c r="J117" s="14">
        <f>J118</f>
        <v>0</v>
      </c>
      <c r="K117" s="14">
        <f t="shared" si="40"/>
        <v>0</v>
      </c>
      <c r="L117" s="14">
        <f t="shared" si="40"/>
        <v>0</v>
      </c>
      <c r="M117" s="14">
        <f t="shared" si="40"/>
        <v>0</v>
      </c>
      <c r="N117" s="14">
        <f t="shared" si="40"/>
        <v>0</v>
      </c>
      <c r="O117" s="14">
        <f t="shared" si="40"/>
        <v>0</v>
      </c>
      <c r="P117" s="8">
        <f t="shared" si="38"/>
        <v>4883599187</v>
      </c>
    </row>
    <row r="118" spans="1:16" ht="25.5" x14ac:dyDescent="0.2">
      <c r="A118" s="24" t="s">
        <v>27</v>
      </c>
      <c r="B118" s="20" t="s">
        <v>110</v>
      </c>
      <c r="C118" s="14">
        <v>4457079187</v>
      </c>
      <c r="D118" s="14">
        <v>426520000</v>
      </c>
      <c r="E118" s="14">
        <v>50</v>
      </c>
      <c r="F118" s="14">
        <v>0</v>
      </c>
      <c r="G118" s="14"/>
      <c r="H118" s="14">
        <v>0</v>
      </c>
      <c r="I118" s="14"/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8">
        <f t="shared" si="38"/>
        <v>4883599187</v>
      </c>
    </row>
    <row r="119" spans="1:16" x14ac:dyDescent="0.2">
      <c r="A119" s="57" t="s">
        <v>111</v>
      </c>
      <c r="B119" s="58"/>
      <c r="C119" s="25">
        <f>C114+C88</f>
        <v>4741517409</v>
      </c>
      <c r="D119" s="25">
        <f>D114+D88</f>
        <v>635358883</v>
      </c>
      <c r="E119" s="25"/>
      <c r="F119" s="25">
        <f>F114+F88</f>
        <v>0</v>
      </c>
      <c r="G119" s="25"/>
      <c r="H119" s="25">
        <f>H114+H88</f>
        <v>0</v>
      </c>
      <c r="I119" s="25"/>
      <c r="J119" s="25">
        <f t="shared" ref="J119:O119" si="42">J114+J88</f>
        <v>0</v>
      </c>
      <c r="K119" s="25">
        <f t="shared" si="42"/>
        <v>0</v>
      </c>
      <c r="L119" s="25" t="e">
        <f t="shared" si="42"/>
        <v>#REF!</v>
      </c>
      <c r="M119" s="25">
        <f t="shared" si="42"/>
        <v>0</v>
      </c>
      <c r="N119" s="25">
        <f t="shared" si="42"/>
        <v>0</v>
      </c>
      <c r="O119" s="25">
        <f t="shared" si="42"/>
        <v>0</v>
      </c>
      <c r="P119" s="18">
        <f>C119+D119+F119+H119+J119+K119+M119+N119+O119</f>
        <v>5376876292</v>
      </c>
    </row>
    <row r="120" spans="1:16" x14ac:dyDescent="0.2">
      <c r="A120" s="49" t="s">
        <v>112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spans="1:16" ht="63.75" x14ac:dyDescent="0.2">
      <c r="A121" s="6" t="s">
        <v>19</v>
      </c>
      <c r="B121" s="7" t="s">
        <v>20</v>
      </c>
      <c r="C121" s="8">
        <f t="shared" ref="C121:D124" si="43">C122</f>
        <v>150000000</v>
      </c>
      <c r="D121" s="8">
        <f t="shared" si="43"/>
        <v>0</v>
      </c>
      <c r="E121" s="8"/>
      <c r="F121" s="8">
        <f>F122</f>
        <v>0</v>
      </c>
      <c r="G121" s="8"/>
      <c r="H121" s="8">
        <f>H122</f>
        <v>0</v>
      </c>
      <c r="I121" s="8"/>
      <c r="J121" s="8">
        <f t="shared" ref="J121:O124" si="44">J122</f>
        <v>0</v>
      </c>
      <c r="K121" s="8">
        <f t="shared" si="44"/>
        <v>0</v>
      </c>
      <c r="L121" s="8">
        <f t="shared" si="44"/>
        <v>0</v>
      </c>
      <c r="M121" s="8">
        <f t="shared" si="44"/>
        <v>0</v>
      </c>
      <c r="N121" s="8">
        <f t="shared" si="44"/>
        <v>0</v>
      </c>
      <c r="O121" s="8">
        <f t="shared" si="44"/>
        <v>0</v>
      </c>
      <c r="P121" s="8">
        <f t="shared" ref="P121:P145" si="45">C121+D121+F121+H121+J121+K121+L121+M121+N121+O121</f>
        <v>150000000</v>
      </c>
    </row>
    <row r="122" spans="1:16" ht="25.5" x14ac:dyDescent="0.2">
      <c r="A122" s="6" t="s">
        <v>21</v>
      </c>
      <c r="B122" s="7" t="s">
        <v>22</v>
      </c>
      <c r="C122" s="8">
        <f t="shared" si="43"/>
        <v>150000000</v>
      </c>
      <c r="D122" s="8">
        <f t="shared" si="43"/>
        <v>0</v>
      </c>
      <c r="E122" s="8"/>
      <c r="F122" s="8">
        <f>F123</f>
        <v>0</v>
      </c>
      <c r="G122" s="8"/>
      <c r="H122" s="8">
        <f>H123</f>
        <v>0</v>
      </c>
      <c r="I122" s="8"/>
      <c r="J122" s="8">
        <f t="shared" si="44"/>
        <v>0</v>
      </c>
      <c r="K122" s="8">
        <f t="shared" si="44"/>
        <v>0</v>
      </c>
      <c r="L122" s="8">
        <f t="shared" si="44"/>
        <v>0</v>
      </c>
      <c r="M122" s="8">
        <f t="shared" si="44"/>
        <v>0</v>
      </c>
      <c r="N122" s="8">
        <f t="shared" si="44"/>
        <v>0</v>
      </c>
      <c r="O122" s="8">
        <f t="shared" si="44"/>
        <v>0</v>
      </c>
      <c r="P122" s="8">
        <f t="shared" si="45"/>
        <v>150000000</v>
      </c>
    </row>
    <row r="123" spans="1:16" ht="25.5" x14ac:dyDescent="0.2">
      <c r="A123" s="19" t="s">
        <v>23</v>
      </c>
      <c r="B123" s="7" t="s">
        <v>113</v>
      </c>
      <c r="C123" s="8">
        <f t="shared" si="43"/>
        <v>150000000</v>
      </c>
      <c r="D123" s="8">
        <f t="shared" si="43"/>
        <v>0</v>
      </c>
      <c r="E123" s="8"/>
      <c r="F123" s="8">
        <f>F124</f>
        <v>0</v>
      </c>
      <c r="G123" s="8"/>
      <c r="H123" s="8">
        <f>H124</f>
        <v>0</v>
      </c>
      <c r="I123" s="8"/>
      <c r="J123" s="8">
        <f t="shared" si="44"/>
        <v>0</v>
      </c>
      <c r="K123" s="8">
        <f t="shared" si="44"/>
        <v>0</v>
      </c>
      <c r="L123" s="8">
        <f t="shared" si="44"/>
        <v>0</v>
      </c>
      <c r="M123" s="8">
        <f t="shared" si="44"/>
        <v>0</v>
      </c>
      <c r="N123" s="8">
        <f t="shared" si="44"/>
        <v>0</v>
      </c>
      <c r="O123" s="8">
        <f t="shared" si="44"/>
        <v>0</v>
      </c>
      <c r="P123" s="8">
        <f t="shared" si="45"/>
        <v>150000000</v>
      </c>
    </row>
    <row r="124" spans="1:16" ht="25.5" x14ac:dyDescent="0.2">
      <c r="A124" s="19" t="s">
        <v>25</v>
      </c>
      <c r="B124" s="7" t="s">
        <v>114</v>
      </c>
      <c r="C124" s="8">
        <f t="shared" si="43"/>
        <v>150000000</v>
      </c>
      <c r="D124" s="8">
        <f t="shared" si="43"/>
        <v>0</v>
      </c>
      <c r="E124" s="8"/>
      <c r="F124" s="8">
        <f>F125</f>
        <v>0</v>
      </c>
      <c r="G124" s="8"/>
      <c r="H124" s="8">
        <f>H125</f>
        <v>0</v>
      </c>
      <c r="I124" s="8"/>
      <c r="J124" s="8">
        <f t="shared" si="44"/>
        <v>0</v>
      </c>
      <c r="K124" s="8">
        <f t="shared" si="44"/>
        <v>0</v>
      </c>
      <c r="L124" s="8">
        <f t="shared" si="44"/>
        <v>0</v>
      </c>
      <c r="M124" s="8">
        <f t="shared" si="44"/>
        <v>0</v>
      </c>
      <c r="N124" s="8">
        <f t="shared" si="44"/>
        <v>0</v>
      </c>
      <c r="O124" s="8">
        <f t="shared" si="44"/>
        <v>0</v>
      </c>
      <c r="P124" s="8">
        <f t="shared" si="45"/>
        <v>150000000</v>
      </c>
    </row>
    <row r="125" spans="1:16" ht="25.5" x14ac:dyDescent="0.2">
      <c r="A125" s="6" t="s">
        <v>27</v>
      </c>
      <c r="B125" s="7" t="s">
        <v>114</v>
      </c>
      <c r="C125" s="8">
        <v>150000000</v>
      </c>
      <c r="D125" s="8">
        <v>0</v>
      </c>
      <c r="E125" s="8"/>
      <c r="F125" s="8">
        <v>0</v>
      </c>
      <c r="G125" s="8"/>
      <c r="H125" s="8">
        <v>0</v>
      </c>
      <c r="I125" s="8"/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f t="shared" si="45"/>
        <v>150000000</v>
      </c>
    </row>
    <row r="126" spans="1:16" ht="25.5" x14ac:dyDescent="0.2">
      <c r="A126" s="6" t="s">
        <v>29</v>
      </c>
      <c r="B126" s="7" t="s">
        <v>30</v>
      </c>
      <c r="C126" s="8">
        <f>C127</f>
        <v>2830000000</v>
      </c>
      <c r="D126" s="8">
        <f>D127</f>
        <v>5982674015</v>
      </c>
      <c r="E126" s="8"/>
      <c r="F126" s="8">
        <f>F127</f>
        <v>0</v>
      </c>
      <c r="G126" s="8"/>
      <c r="H126" s="8">
        <f>H127</f>
        <v>0</v>
      </c>
      <c r="I126" s="8"/>
      <c r="J126" s="8">
        <f t="shared" ref="J126:O126" si="46">J127</f>
        <v>0</v>
      </c>
      <c r="K126" s="8">
        <f t="shared" si="46"/>
        <v>0</v>
      </c>
      <c r="L126" s="8">
        <f t="shared" si="46"/>
        <v>0</v>
      </c>
      <c r="M126" s="8">
        <f t="shared" si="46"/>
        <v>0</v>
      </c>
      <c r="N126" s="8">
        <f t="shared" si="46"/>
        <v>0</v>
      </c>
      <c r="O126" s="8">
        <f t="shared" si="46"/>
        <v>0</v>
      </c>
      <c r="P126" s="8">
        <f t="shared" si="45"/>
        <v>8812674015</v>
      </c>
    </row>
    <row r="127" spans="1:16" ht="25.5" x14ac:dyDescent="0.2">
      <c r="A127" s="6" t="s">
        <v>21</v>
      </c>
      <c r="B127" s="7" t="s">
        <v>115</v>
      </c>
      <c r="C127" s="8">
        <f>C128+C131</f>
        <v>2830000000</v>
      </c>
      <c r="D127" s="8">
        <f>D128+D131</f>
        <v>5982674015</v>
      </c>
      <c r="E127" s="8"/>
      <c r="F127" s="8">
        <f>F128+F131</f>
        <v>0</v>
      </c>
      <c r="G127" s="8"/>
      <c r="H127" s="8">
        <f>H128+H131</f>
        <v>0</v>
      </c>
      <c r="I127" s="8"/>
      <c r="J127" s="8">
        <f t="shared" ref="J127:O127" si="47">J128+J131</f>
        <v>0</v>
      </c>
      <c r="K127" s="8">
        <f t="shared" si="47"/>
        <v>0</v>
      </c>
      <c r="L127" s="8">
        <f t="shared" si="47"/>
        <v>0</v>
      </c>
      <c r="M127" s="8">
        <f t="shared" si="47"/>
        <v>0</v>
      </c>
      <c r="N127" s="8">
        <f t="shared" si="47"/>
        <v>0</v>
      </c>
      <c r="O127" s="8">
        <f t="shared" si="47"/>
        <v>0</v>
      </c>
      <c r="P127" s="8">
        <f t="shared" si="45"/>
        <v>8812674015</v>
      </c>
    </row>
    <row r="128" spans="1:16" ht="38.25" x14ac:dyDescent="0.2">
      <c r="A128" s="19" t="s">
        <v>23</v>
      </c>
      <c r="B128" s="7" t="s">
        <v>116</v>
      </c>
      <c r="C128" s="8">
        <f>C129</f>
        <v>700000000</v>
      </c>
      <c r="D128" s="8">
        <f>D129</f>
        <v>0</v>
      </c>
      <c r="E128" s="8"/>
      <c r="F128" s="8">
        <f>F129</f>
        <v>0</v>
      </c>
      <c r="G128" s="8"/>
      <c r="H128" s="8">
        <f>H129</f>
        <v>0</v>
      </c>
      <c r="I128" s="8"/>
      <c r="J128" s="8">
        <f>J129</f>
        <v>0</v>
      </c>
      <c r="K128" s="8">
        <f t="shared" ref="K128:O128" si="48">K129</f>
        <v>0</v>
      </c>
      <c r="L128" s="8">
        <f t="shared" si="48"/>
        <v>0</v>
      </c>
      <c r="M128" s="8">
        <f t="shared" si="48"/>
        <v>0</v>
      </c>
      <c r="N128" s="8">
        <f t="shared" si="48"/>
        <v>0</v>
      </c>
      <c r="O128" s="8">
        <f t="shared" si="48"/>
        <v>0</v>
      </c>
      <c r="P128" s="8">
        <f t="shared" si="45"/>
        <v>700000000</v>
      </c>
    </row>
    <row r="129" spans="1:16" ht="38.25" x14ac:dyDescent="0.2">
      <c r="A129" s="19" t="s">
        <v>25</v>
      </c>
      <c r="B129" s="20" t="s">
        <v>117</v>
      </c>
      <c r="C129" s="8">
        <f>C130</f>
        <v>700000000</v>
      </c>
      <c r="D129" s="8">
        <f>D130</f>
        <v>0</v>
      </c>
      <c r="E129" s="8"/>
      <c r="F129" s="8">
        <f>F130</f>
        <v>0</v>
      </c>
      <c r="G129" s="8"/>
      <c r="H129" s="8">
        <f>H130</f>
        <v>0</v>
      </c>
      <c r="I129" s="8"/>
      <c r="J129" s="8">
        <f t="shared" ref="J129:O129" si="49">J130</f>
        <v>0</v>
      </c>
      <c r="K129" s="8">
        <f t="shared" si="49"/>
        <v>0</v>
      </c>
      <c r="L129" s="8">
        <f t="shared" si="49"/>
        <v>0</v>
      </c>
      <c r="M129" s="8">
        <f t="shared" si="49"/>
        <v>0</v>
      </c>
      <c r="N129" s="8">
        <f t="shared" si="49"/>
        <v>0</v>
      </c>
      <c r="O129" s="8">
        <f t="shared" si="49"/>
        <v>0</v>
      </c>
      <c r="P129" s="8">
        <f t="shared" si="45"/>
        <v>700000000</v>
      </c>
    </row>
    <row r="130" spans="1:16" ht="38.25" x14ac:dyDescent="0.2">
      <c r="A130" s="24" t="s">
        <v>27</v>
      </c>
      <c r="B130" s="26" t="s">
        <v>117</v>
      </c>
      <c r="C130" s="8">
        <v>700000000</v>
      </c>
      <c r="D130" s="8">
        <v>0</v>
      </c>
      <c r="E130" s="8"/>
      <c r="F130" s="8">
        <v>0</v>
      </c>
      <c r="G130" s="8"/>
      <c r="H130" s="8">
        <v>0</v>
      </c>
      <c r="I130" s="8"/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f t="shared" si="45"/>
        <v>700000000</v>
      </c>
    </row>
    <row r="131" spans="1:16" x14ac:dyDescent="0.2">
      <c r="A131" s="19" t="s">
        <v>23</v>
      </c>
      <c r="B131" s="7" t="s">
        <v>118</v>
      </c>
      <c r="C131" s="8">
        <f>C132+C134+C137+C139+C141+C143</f>
        <v>2130000000</v>
      </c>
      <c r="D131" s="8">
        <f>D132+D134+D137+D139+D141+D143</f>
        <v>5982674015</v>
      </c>
      <c r="E131" s="8"/>
      <c r="F131" s="8">
        <f>F132+F134+F137+F139+F141+F143</f>
        <v>0</v>
      </c>
      <c r="G131" s="8"/>
      <c r="H131" s="8">
        <f>H132+H134+H137+H139+H141+H143</f>
        <v>0</v>
      </c>
      <c r="I131" s="8"/>
      <c r="J131" s="8">
        <f t="shared" ref="J131:O131" si="50">J132+J134+J137+J139+J141+J143</f>
        <v>0</v>
      </c>
      <c r="K131" s="8">
        <f t="shared" si="50"/>
        <v>0</v>
      </c>
      <c r="L131" s="8">
        <f t="shared" si="50"/>
        <v>0</v>
      </c>
      <c r="M131" s="8">
        <f t="shared" si="50"/>
        <v>0</v>
      </c>
      <c r="N131" s="8">
        <f t="shared" si="50"/>
        <v>0</v>
      </c>
      <c r="O131" s="8">
        <f t="shared" si="50"/>
        <v>0</v>
      </c>
      <c r="P131" s="8">
        <f t="shared" si="45"/>
        <v>8112674015</v>
      </c>
    </row>
    <row r="132" spans="1:16" ht="25.5" x14ac:dyDescent="0.2">
      <c r="A132" s="19" t="s">
        <v>25</v>
      </c>
      <c r="B132" s="20" t="s">
        <v>119</v>
      </c>
      <c r="C132" s="8">
        <f>C133</f>
        <v>100000000</v>
      </c>
      <c r="D132" s="8">
        <f>D133</f>
        <v>0</v>
      </c>
      <c r="E132" s="8"/>
      <c r="F132" s="8">
        <f>F133</f>
        <v>0</v>
      </c>
      <c r="G132" s="8"/>
      <c r="H132" s="8">
        <f>H133</f>
        <v>0</v>
      </c>
      <c r="I132" s="8"/>
      <c r="J132" s="8">
        <f t="shared" ref="J132:O132" si="51">J133</f>
        <v>0</v>
      </c>
      <c r="K132" s="8">
        <f t="shared" si="51"/>
        <v>0</v>
      </c>
      <c r="L132" s="8">
        <f t="shared" si="51"/>
        <v>0</v>
      </c>
      <c r="M132" s="8">
        <f t="shared" si="51"/>
        <v>0</v>
      </c>
      <c r="N132" s="8">
        <f t="shared" si="51"/>
        <v>0</v>
      </c>
      <c r="O132" s="8">
        <f t="shared" si="51"/>
        <v>0</v>
      </c>
      <c r="P132" s="8">
        <f t="shared" si="45"/>
        <v>100000000</v>
      </c>
    </row>
    <row r="133" spans="1:16" ht="25.5" x14ac:dyDescent="0.2">
      <c r="A133" s="24" t="s">
        <v>27</v>
      </c>
      <c r="B133" s="26" t="s">
        <v>119</v>
      </c>
      <c r="C133" s="8">
        <v>100000000</v>
      </c>
      <c r="D133" s="8">
        <v>0</v>
      </c>
      <c r="E133" s="8"/>
      <c r="F133" s="8">
        <v>0</v>
      </c>
      <c r="G133" s="8"/>
      <c r="H133" s="8">
        <v>0</v>
      </c>
      <c r="I133" s="8"/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f t="shared" si="45"/>
        <v>100000000</v>
      </c>
    </row>
    <row r="134" spans="1:16" ht="38.25" x14ac:dyDescent="0.2">
      <c r="A134" s="19" t="s">
        <v>25</v>
      </c>
      <c r="B134" s="20" t="s">
        <v>120</v>
      </c>
      <c r="C134" s="8">
        <f>SUM(C135:C136)</f>
        <v>0</v>
      </c>
      <c r="D134" s="8">
        <f>SUM(D135:D136)</f>
        <v>5982674015</v>
      </c>
      <c r="E134" s="8"/>
      <c r="F134" s="8">
        <f>SUM(F135:F136)</f>
        <v>0</v>
      </c>
      <c r="G134" s="8"/>
      <c r="H134" s="8">
        <f>SUM(H135:H136)</f>
        <v>0</v>
      </c>
      <c r="I134" s="8"/>
      <c r="J134" s="8">
        <f t="shared" ref="J134:O134" si="52">SUM(J135:J136)</f>
        <v>0</v>
      </c>
      <c r="K134" s="8">
        <f t="shared" si="52"/>
        <v>0</v>
      </c>
      <c r="L134" s="8">
        <f t="shared" si="52"/>
        <v>0</v>
      </c>
      <c r="M134" s="8">
        <f t="shared" si="52"/>
        <v>0</v>
      </c>
      <c r="N134" s="8">
        <f t="shared" si="52"/>
        <v>0</v>
      </c>
      <c r="O134" s="8">
        <f t="shared" si="52"/>
        <v>0</v>
      </c>
      <c r="P134" s="8">
        <f t="shared" si="45"/>
        <v>5982674015</v>
      </c>
    </row>
    <row r="135" spans="1:16" ht="25.5" x14ac:dyDescent="0.2">
      <c r="A135" s="24" t="s">
        <v>27</v>
      </c>
      <c r="B135" s="26" t="s">
        <v>121</v>
      </c>
      <c r="C135" s="8">
        <v>0</v>
      </c>
      <c r="D135" s="8">
        <v>1794792553</v>
      </c>
      <c r="E135" s="8">
        <v>44</v>
      </c>
      <c r="F135" s="8">
        <v>0</v>
      </c>
      <c r="G135" s="8"/>
      <c r="H135" s="8">
        <v>0</v>
      </c>
      <c r="I135" s="8"/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f t="shared" si="45"/>
        <v>1794792553</v>
      </c>
    </row>
    <row r="136" spans="1:16" ht="25.5" x14ac:dyDescent="0.2">
      <c r="A136" s="24" t="s">
        <v>27</v>
      </c>
      <c r="B136" s="26" t="s">
        <v>122</v>
      </c>
      <c r="C136" s="8">
        <v>0</v>
      </c>
      <c r="D136" s="8">
        <f>3797395325+390486137</f>
        <v>4187881462</v>
      </c>
      <c r="E136" s="8">
        <v>45</v>
      </c>
      <c r="F136" s="8">
        <v>0</v>
      </c>
      <c r="G136" s="8"/>
      <c r="H136" s="8">
        <v>0</v>
      </c>
      <c r="I136" s="8"/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f t="shared" si="45"/>
        <v>4187881462</v>
      </c>
    </row>
    <row r="137" spans="1:16" x14ac:dyDescent="0.2">
      <c r="A137" s="19" t="s">
        <v>25</v>
      </c>
      <c r="B137" s="20" t="s">
        <v>123</v>
      </c>
      <c r="C137" s="8">
        <f>C138</f>
        <v>100000000</v>
      </c>
      <c r="D137" s="8">
        <f>D138</f>
        <v>0</v>
      </c>
      <c r="E137" s="8"/>
      <c r="F137" s="8">
        <f>F138</f>
        <v>0</v>
      </c>
      <c r="G137" s="8"/>
      <c r="H137" s="8">
        <f>H138</f>
        <v>0</v>
      </c>
      <c r="I137" s="8"/>
      <c r="J137" s="8">
        <f t="shared" ref="J137:O137" si="53">J138</f>
        <v>0</v>
      </c>
      <c r="K137" s="8">
        <f t="shared" si="53"/>
        <v>0</v>
      </c>
      <c r="L137" s="8">
        <f t="shared" si="53"/>
        <v>0</v>
      </c>
      <c r="M137" s="8">
        <f t="shared" si="53"/>
        <v>0</v>
      </c>
      <c r="N137" s="8">
        <f t="shared" si="53"/>
        <v>0</v>
      </c>
      <c r="O137" s="8">
        <f t="shared" si="53"/>
        <v>0</v>
      </c>
      <c r="P137" s="8">
        <f t="shared" si="45"/>
        <v>100000000</v>
      </c>
    </row>
    <row r="138" spans="1:16" x14ac:dyDescent="0.2">
      <c r="A138" s="24" t="s">
        <v>27</v>
      </c>
      <c r="B138" s="26" t="s">
        <v>123</v>
      </c>
      <c r="C138" s="8">
        <v>100000000</v>
      </c>
      <c r="D138" s="8">
        <v>0</v>
      </c>
      <c r="E138" s="8"/>
      <c r="F138" s="8">
        <v>0</v>
      </c>
      <c r="G138" s="8"/>
      <c r="H138" s="8">
        <v>0</v>
      </c>
      <c r="I138" s="8"/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f t="shared" si="45"/>
        <v>100000000</v>
      </c>
    </row>
    <row r="139" spans="1:16" ht="38.25" x14ac:dyDescent="0.2">
      <c r="A139" s="19" t="s">
        <v>25</v>
      </c>
      <c r="B139" s="7" t="s">
        <v>124</v>
      </c>
      <c r="C139" s="8">
        <f>C140</f>
        <v>30000000</v>
      </c>
      <c r="D139" s="8">
        <f>D140</f>
        <v>0</v>
      </c>
      <c r="E139" s="8"/>
      <c r="F139" s="8">
        <f>F140</f>
        <v>0</v>
      </c>
      <c r="G139" s="8"/>
      <c r="H139" s="8">
        <f>H140</f>
        <v>0</v>
      </c>
      <c r="I139" s="8"/>
      <c r="J139" s="8">
        <f t="shared" ref="J139:O139" si="54">J140</f>
        <v>0</v>
      </c>
      <c r="K139" s="8">
        <f t="shared" si="54"/>
        <v>0</v>
      </c>
      <c r="L139" s="8">
        <f t="shared" si="54"/>
        <v>0</v>
      </c>
      <c r="M139" s="8">
        <f t="shared" si="54"/>
        <v>0</v>
      </c>
      <c r="N139" s="8">
        <f t="shared" si="54"/>
        <v>0</v>
      </c>
      <c r="O139" s="8">
        <f t="shared" si="54"/>
        <v>0</v>
      </c>
      <c r="P139" s="8">
        <f t="shared" si="45"/>
        <v>30000000</v>
      </c>
    </row>
    <row r="140" spans="1:16" ht="38.25" x14ac:dyDescent="0.2">
      <c r="A140" s="24" t="s">
        <v>125</v>
      </c>
      <c r="B140" s="26" t="s">
        <v>124</v>
      </c>
      <c r="C140" s="8">
        <v>30000000</v>
      </c>
      <c r="D140" s="8">
        <v>0</v>
      </c>
      <c r="E140" s="8"/>
      <c r="F140" s="8">
        <v>0</v>
      </c>
      <c r="G140" s="8"/>
      <c r="H140" s="8">
        <v>0</v>
      </c>
      <c r="I140" s="8"/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f t="shared" si="45"/>
        <v>30000000</v>
      </c>
    </row>
    <row r="141" spans="1:16" ht="51" x14ac:dyDescent="0.2">
      <c r="A141" s="19" t="s">
        <v>25</v>
      </c>
      <c r="B141" s="20" t="s">
        <v>126</v>
      </c>
      <c r="C141" s="8">
        <v>1800000000</v>
      </c>
      <c r="D141" s="8">
        <f>D142</f>
        <v>0</v>
      </c>
      <c r="E141" s="8"/>
      <c r="F141" s="8">
        <f>F142</f>
        <v>0</v>
      </c>
      <c r="G141" s="8"/>
      <c r="H141" s="8">
        <f>H142</f>
        <v>0</v>
      </c>
      <c r="I141" s="8"/>
      <c r="J141" s="8">
        <f t="shared" ref="J141:O141" si="55">J142</f>
        <v>0</v>
      </c>
      <c r="K141" s="8">
        <f t="shared" si="55"/>
        <v>0</v>
      </c>
      <c r="L141" s="8">
        <f t="shared" si="55"/>
        <v>0</v>
      </c>
      <c r="M141" s="8">
        <f t="shared" si="55"/>
        <v>0</v>
      </c>
      <c r="N141" s="8">
        <f t="shared" si="55"/>
        <v>0</v>
      </c>
      <c r="O141" s="8">
        <f t="shared" si="55"/>
        <v>0</v>
      </c>
      <c r="P141" s="8">
        <f t="shared" si="45"/>
        <v>1800000000</v>
      </c>
    </row>
    <row r="142" spans="1:16" ht="51" x14ac:dyDescent="0.2">
      <c r="A142" s="24" t="s">
        <v>27</v>
      </c>
      <c r="B142" s="26" t="s">
        <v>126</v>
      </c>
      <c r="C142" s="8">
        <v>1100000000</v>
      </c>
      <c r="D142" s="8">
        <v>0</v>
      </c>
      <c r="E142" s="8"/>
      <c r="F142" s="8">
        <v>0</v>
      </c>
      <c r="G142" s="8"/>
      <c r="H142" s="8">
        <v>0</v>
      </c>
      <c r="I142" s="8"/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f t="shared" si="45"/>
        <v>1100000000</v>
      </c>
    </row>
    <row r="143" spans="1:16" ht="25.5" x14ac:dyDescent="0.2">
      <c r="A143" s="19" t="s">
        <v>25</v>
      </c>
      <c r="B143" s="20" t="s">
        <v>127</v>
      </c>
      <c r="C143" s="8">
        <f>C144</f>
        <v>100000000</v>
      </c>
      <c r="D143" s="8">
        <f>D144</f>
        <v>0</v>
      </c>
      <c r="E143" s="8"/>
      <c r="F143" s="8">
        <f>F144</f>
        <v>0</v>
      </c>
      <c r="G143" s="8"/>
      <c r="H143" s="8">
        <f>H144</f>
        <v>0</v>
      </c>
      <c r="I143" s="8"/>
      <c r="J143" s="8">
        <f t="shared" ref="J143:O143" si="56">J144</f>
        <v>0</v>
      </c>
      <c r="K143" s="8">
        <f t="shared" si="56"/>
        <v>0</v>
      </c>
      <c r="L143" s="8">
        <f t="shared" si="56"/>
        <v>0</v>
      </c>
      <c r="M143" s="8">
        <f t="shared" si="56"/>
        <v>0</v>
      </c>
      <c r="N143" s="8">
        <f t="shared" si="56"/>
        <v>0</v>
      </c>
      <c r="O143" s="8">
        <f t="shared" si="56"/>
        <v>0</v>
      </c>
      <c r="P143" s="8">
        <f t="shared" si="45"/>
        <v>100000000</v>
      </c>
    </row>
    <row r="144" spans="1:16" ht="25.5" x14ac:dyDescent="0.2">
      <c r="A144" s="24" t="s">
        <v>27</v>
      </c>
      <c r="B144" s="26" t="s">
        <v>127</v>
      </c>
      <c r="C144" s="8">
        <v>100000000</v>
      </c>
      <c r="D144" s="8">
        <v>0</v>
      </c>
      <c r="E144" s="8"/>
      <c r="F144" s="8">
        <v>0</v>
      </c>
      <c r="G144" s="8"/>
      <c r="H144" s="8">
        <v>0</v>
      </c>
      <c r="I144" s="8"/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f t="shared" si="45"/>
        <v>100000000</v>
      </c>
    </row>
    <row r="145" spans="1:16" x14ac:dyDescent="0.2">
      <c r="A145" s="57" t="s">
        <v>128</v>
      </c>
      <c r="B145" s="58"/>
      <c r="C145" s="18">
        <f>C126+C121</f>
        <v>2980000000</v>
      </c>
      <c r="D145" s="18">
        <f>D126+D121</f>
        <v>5982674015</v>
      </c>
      <c r="E145" s="18"/>
      <c r="F145" s="18">
        <f>F126+F121</f>
        <v>0</v>
      </c>
      <c r="G145" s="18"/>
      <c r="H145" s="18">
        <f>H126+H121</f>
        <v>0</v>
      </c>
      <c r="I145" s="18"/>
      <c r="J145" s="18">
        <f t="shared" ref="J145:O145" si="57">J126+J121</f>
        <v>0</v>
      </c>
      <c r="K145" s="18">
        <f t="shared" si="57"/>
        <v>0</v>
      </c>
      <c r="L145" s="18">
        <f t="shared" si="57"/>
        <v>0</v>
      </c>
      <c r="M145" s="18">
        <f t="shared" si="57"/>
        <v>0</v>
      </c>
      <c r="N145" s="18">
        <f t="shared" si="57"/>
        <v>0</v>
      </c>
      <c r="O145" s="18">
        <f t="shared" si="57"/>
        <v>0</v>
      </c>
      <c r="P145" s="18">
        <f t="shared" si="45"/>
        <v>8962674015</v>
      </c>
    </row>
    <row r="146" spans="1:16" x14ac:dyDescent="0.2">
      <c r="A146" s="49" t="s">
        <v>129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spans="1:16" ht="25.5" x14ac:dyDescent="0.2">
      <c r="A147" s="6" t="s">
        <v>29</v>
      </c>
      <c r="B147" s="7" t="s">
        <v>30</v>
      </c>
      <c r="C147" s="8">
        <f>C148</f>
        <v>27759536360</v>
      </c>
      <c r="D147" s="8">
        <f>D148</f>
        <v>0</v>
      </c>
      <c r="E147" s="8"/>
      <c r="F147" s="8">
        <f>F148</f>
        <v>55789439136.160004</v>
      </c>
      <c r="G147" s="8"/>
      <c r="H147" s="8">
        <f>H148</f>
        <v>0</v>
      </c>
      <c r="I147" s="8"/>
      <c r="J147" s="8">
        <f>J148</f>
        <v>0</v>
      </c>
      <c r="K147" s="8">
        <f t="shared" ref="K147:O147" si="58">K148</f>
        <v>0</v>
      </c>
      <c r="L147" s="8">
        <f t="shared" si="58"/>
        <v>0</v>
      </c>
      <c r="M147" s="8">
        <f t="shared" si="58"/>
        <v>0</v>
      </c>
      <c r="N147" s="8">
        <f t="shared" si="58"/>
        <v>0</v>
      </c>
      <c r="O147" s="8">
        <f t="shared" si="58"/>
        <v>7677000000</v>
      </c>
      <c r="P147" s="8">
        <f t="shared" ref="P147:P210" si="59">C147+D147+F147+H147+J147+K147+L147+M147+N147+O147</f>
        <v>91225975496.160004</v>
      </c>
    </row>
    <row r="148" spans="1:16" ht="25.5" x14ac:dyDescent="0.2">
      <c r="A148" s="6" t="s">
        <v>21</v>
      </c>
      <c r="B148" s="20" t="s">
        <v>130</v>
      </c>
      <c r="C148" s="8">
        <f>C149</f>
        <v>27759536360</v>
      </c>
      <c r="D148" s="8">
        <f>D149</f>
        <v>0</v>
      </c>
      <c r="E148" s="8"/>
      <c r="F148" s="8">
        <f>F149</f>
        <v>55789439136.160004</v>
      </c>
      <c r="G148" s="8"/>
      <c r="H148" s="8">
        <f>H149</f>
        <v>0</v>
      </c>
      <c r="I148" s="8"/>
      <c r="J148" s="8">
        <f t="shared" ref="J148:O148" si="60">J149</f>
        <v>0</v>
      </c>
      <c r="K148" s="8">
        <f t="shared" si="60"/>
        <v>0</v>
      </c>
      <c r="L148" s="8">
        <f t="shared" si="60"/>
        <v>0</v>
      </c>
      <c r="M148" s="8">
        <f t="shared" si="60"/>
        <v>0</v>
      </c>
      <c r="N148" s="8">
        <f t="shared" si="60"/>
        <v>0</v>
      </c>
      <c r="O148" s="8">
        <f t="shared" si="60"/>
        <v>7677000000</v>
      </c>
      <c r="P148" s="8">
        <f t="shared" si="59"/>
        <v>91225975496.160004</v>
      </c>
    </row>
    <row r="149" spans="1:16" x14ac:dyDescent="0.2">
      <c r="A149" s="19" t="s">
        <v>23</v>
      </c>
      <c r="B149" s="7" t="s">
        <v>131</v>
      </c>
      <c r="C149" s="8">
        <f>C150+C157+C176+C182+C202+C224+C242</f>
        <v>27759536360</v>
      </c>
      <c r="D149" s="8">
        <f>D150+D157+D176+D182+D202+D224+D242</f>
        <v>0</v>
      </c>
      <c r="E149" s="8"/>
      <c r="F149" s="8">
        <f>F150+F157+F176+F182+F202+F224+F242</f>
        <v>55789439136.160004</v>
      </c>
      <c r="G149" s="8"/>
      <c r="H149" s="8">
        <f>H150+H157+H176+H182+H202+H224+H242</f>
        <v>0</v>
      </c>
      <c r="I149" s="8"/>
      <c r="J149" s="8">
        <f t="shared" ref="J149:O149" si="61">J150+J157+J176+J182+J202+J224+J242</f>
        <v>0</v>
      </c>
      <c r="K149" s="8">
        <f t="shared" si="61"/>
        <v>0</v>
      </c>
      <c r="L149" s="8">
        <f t="shared" si="61"/>
        <v>0</v>
      </c>
      <c r="M149" s="8">
        <f t="shared" si="61"/>
        <v>0</v>
      </c>
      <c r="N149" s="8">
        <f t="shared" si="61"/>
        <v>0</v>
      </c>
      <c r="O149" s="8">
        <f t="shared" si="61"/>
        <v>7677000000</v>
      </c>
      <c r="P149" s="8">
        <f t="shared" si="59"/>
        <v>91225975496.160004</v>
      </c>
    </row>
    <row r="150" spans="1:16" ht="38.25" x14ac:dyDescent="0.2">
      <c r="A150" s="19" t="s">
        <v>25</v>
      </c>
      <c r="B150" s="20" t="s">
        <v>132</v>
      </c>
      <c r="C150" s="8">
        <f>SUM(C151:C156)</f>
        <v>3160000000</v>
      </c>
      <c r="D150" s="8">
        <f>SUM(D151:D156)</f>
        <v>0</v>
      </c>
      <c r="E150" s="8"/>
      <c r="F150" s="8">
        <f>SUM(F151:F156)</f>
        <v>2862438000</v>
      </c>
      <c r="G150" s="8"/>
      <c r="H150" s="8">
        <f>SUM(H151:H156)</f>
        <v>0</v>
      </c>
      <c r="I150" s="8"/>
      <c r="J150" s="8">
        <f t="shared" ref="J150:O150" si="62">SUM(J151:J156)</f>
        <v>0</v>
      </c>
      <c r="K150" s="8">
        <f t="shared" si="62"/>
        <v>0</v>
      </c>
      <c r="L150" s="8">
        <f t="shared" si="62"/>
        <v>0</v>
      </c>
      <c r="M150" s="8">
        <f t="shared" si="62"/>
        <v>0</v>
      </c>
      <c r="N150" s="8">
        <f t="shared" si="62"/>
        <v>0</v>
      </c>
      <c r="O150" s="8">
        <f t="shared" si="62"/>
        <v>0</v>
      </c>
      <c r="P150" s="8">
        <f t="shared" si="59"/>
        <v>6022438000</v>
      </c>
    </row>
    <row r="151" spans="1:16" ht="25.5" x14ac:dyDescent="0.2">
      <c r="A151" s="27" t="s">
        <v>27</v>
      </c>
      <c r="B151" s="28" t="s">
        <v>133</v>
      </c>
      <c r="C151" s="8">
        <v>160000000</v>
      </c>
      <c r="D151" s="8">
        <v>0</v>
      </c>
      <c r="E151" s="8"/>
      <c r="F151" s="8">
        <v>2578438000</v>
      </c>
      <c r="G151" s="8">
        <v>42</v>
      </c>
      <c r="H151" s="8">
        <v>0</v>
      </c>
      <c r="I151" s="8"/>
      <c r="J151" s="8">
        <v>0</v>
      </c>
      <c r="K151" s="8">
        <v>0</v>
      </c>
      <c r="L151" s="8">
        <v>0</v>
      </c>
      <c r="M151" s="8"/>
      <c r="N151" s="8">
        <v>0</v>
      </c>
      <c r="O151" s="8">
        <v>0</v>
      </c>
      <c r="P151" s="8">
        <f t="shared" si="59"/>
        <v>2738438000</v>
      </c>
    </row>
    <row r="152" spans="1:16" ht="25.5" x14ac:dyDescent="0.2">
      <c r="A152" s="27" t="s">
        <v>27</v>
      </c>
      <c r="B152" s="28" t="s">
        <v>134</v>
      </c>
      <c r="C152" s="8">
        <v>1500000000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>
        <f t="shared" si="59"/>
        <v>1500000000</v>
      </c>
    </row>
    <row r="153" spans="1:16" ht="38.25" x14ac:dyDescent="0.2">
      <c r="A153" s="27" t="s">
        <v>27</v>
      </c>
      <c r="B153" s="28" t="s">
        <v>135</v>
      </c>
      <c r="C153" s="8">
        <v>400000000</v>
      </c>
      <c r="D153" s="8">
        <v>0</v>
      </c>
      <c r="E153" s="8"/>
      <c r="F153" s="8">
        <v>0</v>
      </c>
      <c r="G153" s="8"/>
      <c r="H153" s="8">
        <v>0</v>
      </c>
      <c r="I153" s="8"/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f t="shared" si="59"/>
        <v>400000000</v>
      </c>
    </row>
    <row r="154" spans="1:16" ht="38.25" x14ac:dyDescent="0.2">
      <c r="A154" s="27" t="s">
        <v>27</v>
      </c>
      <c r="B154" s="28" t="s">
        <v>136</v>
      </c>
      <c r="C154" s="8">
        <v>750000000</v>
      </c>
      <c r="D154" s="8">
        <v>0</v>
      </c>
      <c r="E154" s="8"/>
      <c r="F154" s="8">
        <v>0</v>
      </c>
      <c r="G154" s="8"/>
      <c r="H154" s="8">
        <v>0</v>
      </c>
      <c r="I154" s="8"/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f t="shared" si="59"/>
        <v>750000000</v>
      </c>
    </row>
    <row r="155" spans="1:16" ht="38.25" x14ac:dyDescent="0.2">
      <c r="A155" s="27" t="s">
        <v>27</v>
      </c>
      <c r="B155" s="28" t="s">
        <v>137</v>
      </c>
      <c r="C155" s="8">
        <v>250000000</v>
      </c>
      <c r="D155" s="8">
        <v>0</v>
      </c>
      <c r="E155" s="8"/>
      <c r="F155" s="8">
        <v>284000000</v>
      </c>
      <c r="G155" s="8">
        <v>2</v>
      </c>
      <c r="H155" s="8">
        <v>0</v>
      </c>
      <c r="I155" s="8"/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f t="shared" si="59"/>
        <v>534000000</v>
      </c>
    </row>
    <row r="156" spans="1:16" ht="25.5" x14ac:dyDescent="0.2">
      <c r="A156" s="27" t="s">
        <v>27</v>
      </c>
      <c r="B156" s="28" t="s">
        <v>138</v>
      </c>
      <c r="C156" s="8">
        <v>100000000</v>
      </c>
      <c r="D156" s="8">
        <v>0</v>
      </c>
      <c r="E156" s="8"/>
      <c r="F156" s="8"/>
      <c r="G156" s="8"/>
      <c r="H156" s="8">
        <v>0</v>
      </c>
      <c r="I156" s="8"/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f t="shared" si="59"/>
        <v>100000000</v>
      </c>
    </row>
    <row r="157" spans="1:16" ht="25.5" x14ac:dyDescent="0.2">
      <c r="A157" s="19" t="s">
        <v>25</v>
      </c>
      <c r="B157" s="20" t="s">
        <v>139</v>
      </c>
      <c r="C157" s="8">
        <f>SUM(C158:C175)</f>
        <v>20856166012</v>
      </c>
      <c r="D157" s="8">
        <f>SUM(D158:D175)</f>
        <v>0</v>
      </c>
      <c r="E157" s="8"/>
      <c r="F157" s="8">
        <f>SUM(F158:F175)</f>
        <v>1845247936</v>
      </c>
      <c r="G157" s="8"/>
      <c r="H157" s="8">
        <f>SUM(H158:H175)</f>
        <v>0</v>
      </c>
      <c r="I157" s="8"/>
      <c r="J157" s="8">
        <f>SUM(J158:J175)</f>
        <v>0</v>
      </c>
      <c r="K157" s="8">
        <f>SUM(K158:K175)</f>
        <v>0</v>
      </c>
      <c r="L157" s="8">
        <f>SUM(L158:L173)</f>
        <v>0</v>
      </c>
      <c r="M157" s="8">
        <f>SUM(M158:M175)</f>
        <v>0</v>
      </c>
      <c r="N157" s="8">
        <f>SUM(N158:N175)</f>
        <v>0</v>
      </c>
      <c r="O157" s="8">
        <f>SUM(O158:O175)</f>
        <v>7677000000</v>
      </c>
      <c r="P157" s="8">
        <f t="shared" si="59"/>
        <v>30378413948</v>
      </c>
    </row>
    <row r="158" spans="1:16" x14ac:dyDescent="0.2">
      <c r="A158" s="27" t="s">
        <v>27</v>
      </c>
      <c r="B158" s="28" t="s">
        <v>140</v>
      </c>
      <c r="C158" s="8">
        <v>0</v>
      </c>
      <c r="D158" s="8">
        <v>0</v>
      </c>
      <c r="E158" s="8"/>
      <c r="F158" s="8">
        <v>239863948</v>
      </c>
      <c r="G158" s="8">
        <v>11</v>
      </c>
      <c r="H158" s="8">
        <v>0</v>
      </c>
      <c r="I158" s="8"/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f t="shared" si="59"/>
        <v>239863948</v>
      </c>
    </row>
    <row r="159" spans="1:16" ht="89.25" x14ac:dyDescent="0.2">
      <c r="A159" s="29" t="s">
        <v>27</v>
      </c>
      <c r="B159" s="29" t="s">
        <v>141</v>
      </c>
      <c r="C159" s="30">
        <v>8546166012</v>
      </c>
      <c r="D159" s="30">
        <v>0</v>
      </c>
      <c r="E159" s="31"/>
      <c r="F159" s="31">
        <f>1605383988</f>
        <v>1605383988</v>
      </c>
      <c r="G159" s="8">
        <v>3</v>
      </c>
      <c r="H159" s="30">
        <v>0</v>
      </c>
      <c r="I159" s="30"/>
      <c r="J159" s="30">
        <v>0</v>
      </c>
      <c r="K159" s="30">
        <v>0</v>
      </c>
      <c r="L159" s="30">
        <v>0</v>
      </c>
      <c r="M159" s="30"/>
      <c r="N159" s="30">
        <v>0</v>
      </c>
      <c r="O159" s="30">
        <v>7677000000</v>
      </c>
      <c r="P159" s="8">
        <f t="shared" si="59"/>
        <v>17828550000</v>
      </c>
    </row>
    <row r="160" spans="1:16" ht="38.25" x14ac:dyDescent="0.2">
      <c r="A160" s="27" t="s">
        <v>27</v>
      </c>
      <c r="B160" s="22" t="s">
        <v>142</v>
      </c>
      <c r="C160" s="31">
        <v>250000000</v>
      </c>
      <c r="D160" s="31">
        <v>0</v>
      </c>
      <c r="E160" s="31"/>
      <c r="F160" s="8">
        <v>0</v>
      </c>
      <c r="G160" s="8"/>
      <c r="H160" s="31">
        <v>0</v>
      </c>
      <c r="I160" s="31"/>
      <c r="J160" s="31">
        <v>0</v>
      </c>
      <c r="K160" s="31">
        <v>0</v>
      </c>
      <c r="L160" s="31">
        <v>0</v>
      </c>
      <c r="M160" s="31"/>
      <c r="N160" s="31">
        <v>0</v>
      </c>
      <c r="O160" s="31">
        <v>0</v>
      </c>
      <c r="P160" s="8">
        <f t="shared" si="59"/>
        <v>250000000</v>
      </c>
    </row>
    <row r="161" spans="1:16" ht="25.5" x14ac:dyDescent="0.2">
      <c r="A161" s="27" t="s">
        <v>27</v>
      </c>
      <c r="B161" s="20" t="s">
        <v>143</v>
      </c>
      <c r="C161" s="8">
        <v>100000000</v>
      </c>
      <c r="D161" s="8">
        <v>0</v>
      </c>
      <c r="E161" s="8"/>
      <c r="F161" s="8">
        <v>0</v>
      </c>
      <c r="G161" s="8"/>
      <c r="H161" s="8">
        <v>0</v>
      </c>
      <c r="I161" s="8"/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f t="shared" si="59"/>
        <v>100000000</v>
      </c>
    </row>
    <row r="162" spans="1:16" ht="38.25" x14ac:dyDescent="0.2">
      <c r="A162" s="27" t="s">
        <v>27</v>
      </c>
      <c r="B162" s="20" t="s">
        <v>144</v>
      </c>
      <c r="C162" s="8">
        <v>1600000000</v>
      </c>
      <c r="D162" s="8">
        <v>0</v>
      </c>
      <c r="E162" s="8"/>
      <c r="F162" s="8">
        <v>0</v>
      </c>
      <c r="G162" s="8"/>
      <c r="H162" s="8">
        <v>0</v>
      </c>
      <c r="I162" s="8"/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f t="shared" si="59"/>
        <v>1600000000</v>
      </c>
    </row>
    <row r="163" spans="1:16" ht="51" x14ac:dyDescent="0.2">
      <c r="A163" s="27" t="s">
        <v>27</v>
      </c>
      <c r="B163" s="20" t="s">
        <v>145</v>
      </c>
      <c r="C163" s="8">
        <v>350000000</v>
      </c>
      <c r="D163" s="8">
        <v>0</v>
      </c>
      <c r="E163" s="8"/>
      <c r="F163" s="8">
        <v>0</v>
      </c>
      <c r="G163" s="8"/>
      <c r="H163" s="8">
        <v>0</v>
      </c>
      <c r="I163" s="8"/>
      <c r="J163" s="8">
        <v>0</v>
      </c>
      <c r="K163" s="8">
        <v>0</v>
      </c>
      <c r="L163" s="8">
        <v>0</v>
      </c>
      <c r="M163" s="8"/>
      <c r="N163" s="8">
        <v>0</v>
      </c>
      <c r="O163" s="8">
        <v>0</v>
      </c>
      <c r="P163" s="8">
        <f t="shared" si="59"/>
        <v>350000000</v>
      </c>
    </row>
    <row r="164" spans="1:16" ht="25.5" x14ac:dyDescent="0.2">
      <c r="A164" s="27" t="s">
        <v>27</v>
      </c>
      <c r="B164" s="20" t="s">
        <v>146</v>
      </c>
      <c r="C164" s="8">
        <v>700000000</v>
      </c>
      <c r="D164" s="8">
        <v>0</v>
      </c>
      <c r="E164" s="8"/>
      <c r="F164" s="8">
        <v>0</v>
      </c>
      <c r="G164" s="8"/>
      <c r="H164" s="8">
        <v>0</v>
      </c>
      <c r="I164" s="8"/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f t="shared" si="59"/>
        <v>700000000</v>
      </c>
    </row>
    <row r="165" spans="1:16" ht="51" x14ac:dyDescent="0.2">
      <c r="A165" s="27" t="s">
        <v>27</v>
      </c>
      <c r="B165" s="20" t="s">
        <v>147</v>
      </c>
      <c r="C165" s="8">
        <v>100000000</v>
      </c>
      <c r="D165" s="8">
        <v>0</v>
      </c>
      <c r="E165" s="8"/>
      <c r="F165" s="8">
        <v>0</v>
      </c>
      <c r="G165" s="8"/>
      <c r="H165" s="8">
        <v>0</v>
      </c>
      <c r="I165" s="8"/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f t="shared" si="59"/>
        <v>100000000</v>
      </c>
    </row>
    <row r="166" spans="1:16" ht="25.5" x14ac:dyDescent="0.2">
      <c r="A166" s="27" t="s">
        <v>27</v>
      </c>
      <c r="B166" s="20" t="s">
        <v>148</v>
      </c>
      <c r="C166" s="8">
        <v>130000000</v>
      </c>
      <c r="D166" s="8">
        <v>0</v>
      </c>
      <c r="E166" s="8"/>
      <c r="F166" s="8">
        <v>0</v>
      </c>
      <c r="G166" s="8"/>
      <c r="H166" s="8">
        <v>0</v>
      </c>
      <c r="I166" s="8"/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f>C166+D166+F166+H166+J166+K166+L166+M166+N166+O166</f>
        <v>130000000</v>
      </c>
    </row>
    <row r="167" spans="1:16" ht="51" x14ac:dyDescent="0.2">
      <c r="A167" s="27" t="s">
        <v>27</v>
      </c>
      <c r="B167" s="20" t="s">
        <v>149</v>
      </c>
      <c r="C167" s="8">
        <v>200000000</v>
      </c>
      <c r="D167" s="8">
        <v>0</v>
      </c>
      <c r="E167" s="8"/>
      <c r="F167" s="8">
        <v>0</v>
      </c>
      <c r="G167" s="8"/>
      <c r="H167" s="8">
        <v>0</v>
      </c>
      <c r="I167" s="8"/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f t="shared" si="59"/>
        <v>200000000</v>
      </c>
    </row>
    <row r="168" spans="1:16" ht="63.75" x14ac:dyDescent="0.2">
      <c r="A168" s="27" t="s">
        <v>27</v>
      </c>
      <c r="B168" s="20" t="s">
        <v>150</v>
      </c>
      <c r="C168" s="8">
        <v>450000000</v>
      </c>
      <c r="D168" s="8">
        <v>0</v>
      </c>
      <c r="E168" s="8"/>
      <c r="F168" s="8">
        <v>0</v>
      </c>
      <c r="G168" s="8"/>
      <c r="H168" s="8">
        <v>0</v>
      </c>
      <c r="I168" s="8"/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f t="shared" si="59"/>
        <v>450000000</v>
      </c>
    </row>
    <row r="169" spans="1:16" ht="25.5" x14ac:dyDescent="0.2">
      <c r="A169" s="27" t="s">
        <v>27</v>
      </c>
      <c r="B169" s="20" t="s">
        <v>151</v>
      </c>
      <c r="C169" s="8">
        <v>250000000</v>
      </c>
      <c r="D169" s="8">
        <v>0</v>
      </c>
      <c r="E169" s="8"/>
      <c r="F169" s="8">
        <v>0</v>
      </c>
      <c r="G169" s="8"/>
      <c r="H169" s="8">
        <v>0</v>
      </c>
      <c r="I169" s="8"/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f t="shared" si="59"/>
        <v>250000000</v>
      </c>
    </row>
    <row r="170" spans="1:16" ht="38.25" x14ac:dyDescent="0.2">
      <c r="A170" s="27" t="s">
        <v>27</v>
      </c>
      <c r="B170" s="20" t="s">
        <v>152</v>
      </c>
      <c r="C170" s="8">
        <v>200000000</v>
      </c>
      <c r="D170" s="8">
        <v>0</v>
      </c>
      <c r="E170" s="8"/>
      <c r="F170" s="8">
        <v>0</v>
      </c>
      <c r="G170" s="8"/>
      <c r="H170" s="8">
        <v>0</v>
      </c>
      <c r="I170" s="8"/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f t="shared" si="59"/>
        <v>200000000</v>
      </c>
    </row>
    <row r="171" spans="1:16" ht="63.75" x14ac:dyDescent="0.2">
      <c r="A171" s="27" t="s">
        <v>27</v>
      </c>
      <c r="B171" s="20" t="s">
        <v>153</v>
      </c>
      <c r="C171" s="8">
        <v>100000000</v>
      </c>
      <c r="D171" s="8">
        <v>0</v>
      </c>
      <c r="E171" s="8"/>
      <c r="F171" s="8">
        <v>0</v>
      </c>
      <c r="G171" s="8"/>
      <c r="H171" s="8">
        <v>0</v>
      </c>
      <c r="I171" s="8"/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f t="shared" si="59"/>
        <v>100000000</v>
      </c>
    </row>
    <row r="172" spans="1:16" ht="51" x14ac:dyDescent="0.2">
      <c r="A172" s="27" t="s">
        <v>27</v>
      </c>
      <c r="B172" s="20" t="s">
        <v>154</v>
      </c>
      <c r="C172" s="8">
        <v>80000000</v>
      </c>
      <c r="D172" s="8">
        <v>0</v>
      </c>
      <c r="E172" s="8"/>
      <c r="F172" s="8">
        <v>0</v>
      </c>
      <c r="G172" s="8"/>
      <c r="H172" s="8">
        <v>0</v>
      </c>
      <c r="I172" s="8"/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f t="shared" si="59"/>
        <v>80000000</v>
      </c>
    </row>
    <row r="173" spans="1:16" ht="51" x14ac:dyDescent="0.2">
      <c r="A173" s="27" t="s">
        <v>27</v>
      </c>
      <c r="B173" s="20" t="s">
        <v>155</v>
      </c>
      <c r="C173" s="8">
        <v>150000000</v>
      </c>
      <c r="D173" s="8">
        <v>0</v>
      </c>
      <c r="E173" s="8"/>
      <c r="F173" s="8">
        <v>0</v>
      </c>
      <c r="G173" s="8"/>
      <c r="H173" s="8">
        <v>0</v>
      </c>
      <c r="I173" s="8"/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f t="shared" si="59"/>
        <v>150000000</v>
      </c>
    </row>
    <row r="174" spans="1:16" ht="25.5" x14ac:dyDescent="0.2">
      <c r="A174" s="27" t="s">
        <v>27</v>
      </c>
      <c r="B174" s="20" t="s">
        <v>156</v>
      </c>
      <c r="C174" s="8">
        <v>1150000000</v>
      </c>
      <c r="D174" s="8">
        <v>0</v>
      </c>
      <c r="E174" s="8"/>
      <c r="F174" s="8">
        <v>0</v>
      </c>
      <c r="G174" s="8"/>
      <c r="H174" s="8">
        <v>0</v>
      </c>
      <c r="I174" s="8"/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f t="shared" si="59"/>
        <v>1150000000</v>
      </c>
    </row>
    <row r="175" spans="1:16" x14ac:dyDescent="0.2">
      <c r="A175" s="27" t="s">
        <v>27</v>
      </c>
      <c r="B175" s="20" t="s">
        <v>157</v>
      </c>
      <c r="C175" s="8">
        <v>6500000000</v>
      </c>
      <c r="D175" s="8"/>
      <c r="E175" s="8"/>
      <c r="F175" s="8">
        <v>0</v>
      </c>
      <c r="G175" s="8"/>
      <c r="H175" s="8">
        <v>0</v>
      </c>
      <c r="I175" s="8"/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f t="shared" si="59"/>
        <v>6500000000</v>
      </c>
    </row>
    <row r="176" spans="1:16" ht="38.25" x14ac:dyDescent="0.2">
      <c r="A176" s="19" t="s">
        <v>25</v>
      </c>
      <c r="B176" s="20" t="s">
        <v>158</v>
      </c>
      <c r="C176" s="8">
        <f>SUM(C177:C181)</f>
        <v>3743370348</v>
      </c>
      <c r="D176" s="8">
        <f>SUM(D177:D181)</f>
        <v>0</v>
      </c>
      <c r="E176" s="8"/>
      <c r="F176" s="8">
        <f>SUM(F177:F181)</f>
        <v>3678712631</v>
      </c>
      <c r="G176" s="8"/>
      <c r="H176" s="8">
        <f>SUM(H177:H181)</f>
        <v>0</v>
      </c>
      <c r="I176" s="8"/>
      <c r="J176" s="8">
        <f t="shared" ref="J176:O176" si="63">SUM(J177:J181)</f>
        <v>0</v>
      </c>
      <c r="K176" s="8">
        <f t="shared" si="63"/>
        <v>0</v>
      </c>
      <c r="L176" s="8">
        <f t="shared" si="63"/>
        <v>0</v>
      </c>
      <c r="M176" s="8">
        <f t="shared" si="63"/>
        <v>0</v>
      </c>
      <c r="N176" s="8">
        <f t="shared" si="63"/>
        <v>0</v>
      </c>
      <c r="O176" s="8">
        <f t="shared" si="63"/>
        <v>0</v>
      </c>
      <c r="P176" s="8">
        <f t="shared" si="59"/>
        <v>7422082979</v>
      </c>
    </row>
    <row r="177" spans="1:16" ht="51" x14ac:dyDescent="0.2">
      <c r="A177" s="27" t="s">
        <v>27</v>
      </c>
      <c r="B177" s="28" t="s">
        <v>159</v>
      </c>
      <c r="C177" s="8">
        <v>1957000000</v>
      </c>
      <c r="D177" s="8">
        <v>0</v>
      </c>
      <c r="E177" s="8"/>
      <c r="F177" s="8">
        <v>0</v>
      </c>
      <c r="G177" s="8"/>
      <c r="H177" s="8">
        <v>0</v>
      </c>
      <c r="I177" s="8"/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f t="shared" si="59"/>
        <v>1957000000</v>
      </c>
    </row>
    <row r="178" spans="1:16" ht="38.25" x14ac:dyDescent="0.2">
      <c r="A178" s="27" t="s">
        <v>27</v>
      </c>
      <c r="B178" s="20" t="s">
        <v>160</v>
      </c>
      <c r="C178" s="8">
        <v>1255920348</v>
      </c>
      <c r="D178" s="8">
        <v>0</v>
      </c>
      <c r="E178" s="8"/>
      <c r="F178" s="8">
        <v>55733259</v>
      </c>
      <c r="G178" s="8">
        <v>2</v>
      </c>
      <c r="H178" s="8">
        <v>0</v>
      </c>
      <c r="I178" s="8"/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f t="shared" si="59"/>
        <v>1311653607</v>
      </c>
    </row>
    <row r="179" spans="1:16" ht="51" x14ac:dyDescent="0.2">
      <c r="A179" s="27" t="s">
        <v>27</v>
      </c>
      <c r="B179" s="20" t="s">
        <v>161</v>
      </c>
      <c r="C179" s="8">
        <v>0</v>
      </c>
      <c r="D179" s="8">
        <v>0</v>
      </c>
      <c r="E179" s="8"/>
      <c r="F179" s="8">
        <v>3122979372</v>
      </c>
      <c r="G179" s="8">
        <v>2</v>
      </c>
      <c r="H179" s="8">
        <v>0</v>
      </c>
      <c r="I179" s="8"/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f t="shared" si="59"/>
        <v>3122979372</v>
      </c>
    </row>
    <row r="180" spans="1:16" ht="38.25" x14ac:dyDescent="0.2">
      <c r="A180" s="27" t="s">
        <v>27</v>
      </c>
      <c r="B180" s="20" t="s">
        <v>162</v>
      </c>
      <c r="C180" s="8">
        <v>530450000</v>
      </c>
      <c r="D180" s="8">
        <v>0</v>
      </c>
      <c r="E180" s="8"/>
      <c r="F180" s="8"/>
      <c r="G180" s="8"/>
      <c r="H180" s="8">
        <v>0</v>
      </c>
      <c r="I180" s="8"/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f t="shared" si="59"/>
        <v>530450000</v>
      </c>
    </row>
    <row r="181" spans="1:16" ht="25.5" x14ac:dyDescent="0.2">
      <c r="A181" s="27" t="s">
        <v>27</v>
      </c>
      <c r="B181" s="20" t="s">
        <v>163</v>
      </c>
      <c r="C181" s="8">
        <v>0</v>
      </c>
      <c r="D181" s="8">
        <v>0</v>
      </c>
      <c r="E181" s="8"/>
      <c r="F181" s="8">
        <v>500000000</v>
      </c>
      <c r="G181" s="8">
        <v>2</v>
      </c>
      <c r="H181" s="8">
        <v>0</v>
      </c>
      <c r="I181" s="8"/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f t="shared" si="59"/>
        <v>500000000</v>
      </c>
    </row>
    <row r="182" spans="1:16" ht="25.5" x14ac:dyDescent="0.2">
      <c r="A182" s="19" t="s">
        <v>25</v>
      </c>
      <c r="B182" s="20" t="s">
        <v>164</v>
      </c>
      <c r="C182" s="8">
        <f>SUM(C183:C201)</f>
        <v>0</v>
      </c>
      <c r="D182" s="8">
        <f>SUM(D183:D201)</f>
        <v>0</v>
      </c>
      <c r="E182" s="8"/>
      <c r="F182" s="8">
        <f>SUM(F183:F201)</f>
        <v>6797086537.7232199</v>
      </c>
      <c r="G182" s="8"/>
      <c r="H182" s="8">
        <f>SUM(H183:H201)</f>
        <v>0</v>
      </c>
      <c r="I182" s="8"/>
      <c r="J182" s="8">
        <f>SUM(J183:J201)</f>
        <v>0</v>
      </c>
      <c r="K182" s="8">
        <f t="shared" ref="K182:O182" si="64">SUM(K183:K201)</f>
        <v>0</v>
      </c>
      <c r="L182" s="8">
        <f t="shared" si="64"/>
        <v>0</v>
      </c>
      <c r="M182" s="8">
        <f t="shared" si="64"/>
        <v>0</v>
      </c>
      <c r="N182" s="8">
        <f t="shared" si="64"/>
        <v>0</v>
      </c>
      <c r="O182" s="8">
        <f t="shared" si="64"/>
        <v>0</v>
      </c>
      <c r="P182" s="8">
        <f t="shared" si="59"/>
        <v>6797086537.7232199</v>
      </c>
    </row>
    <row r="183" spans="1:16" x14ac:dyDescent="0.2">
      <c r="A183" s="19" t="s">
        <v>27</v>
      </c>
      <c r="B183" s="20" t="s">
        <v>165</v>
      </c>
      <c r="C183" s="8">
        <v>0</v>
      </c>
      <c r="D183" s="8">
        <v>0</v>
      </c>
      <c r="E183" s="8"/>
      <c r="F183" s="8">
        <v>2648560708</v>
      </c>
      <c r="G183" s="8">
        <v>2</v>
      </c>
      <c r="H183" s="8">
        <v>0</v>
      </c>
      <c r="I183" s="8"/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f t="shared" si="59"/>
        <v>2648560708</v>
      </c>
    </row>
    <row r="184" spans="1:16" x14ac:dyDescent="0.2">
      <c r="A184" s="19" t="s">
        <v>27</v>
      </c>
      <c r="B184" s="20" t="s">
        <v>166</v>
      </c>
      <c r="C184" s="8">
        <v>0</v>
      </c>
      <c r="D184" s="8">
        <v>0</v>
      </c>
      <c r="E184" s="8"/>
      <c r="F184" s="8">
        <v>1712201482</v>
      </c>
      <c r="G184" s="8">
        <v>2</v>
      </c>
      <c r="H184" s="8">
        <v>0</v>
      </c>
      <c r="I184" s="8"/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f t="shared" si="59"/>
        <v>1712201482</v>
      </c>
    </row>
    <row r="185" spans="1:16" x14ac:dyDescent="0.2">
      <c r="A185" s="19" t="s">
        <v>27</v>
      </c>
      <c r="B185" s="20" t="s">
        <v>167</v>
      </c>
      <c r="C185" s="8">
        <v>0</v>
      </c>
      <c r="D185" s="8">
        <v>0</v>
      </c>
      <c r="E185" s="8"/>
      <c r="F185" s="8">
        <v>12233445</v>
      </c>
      <c r="G185" s="8">
        <v>2</v>
      </c>
      <c r="H185" s="8">
        <v>0</v>
      </c>
      <c r="I185" s="8"/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f t="shared" si="59"/>
        <v>12233445</v>
      </c>
    </row>
    <row r="186" spans="1:16" ht="25.5" x14ac:dyDescent="0.2">
      <c r="A186" s="19" t="s">
        <v>27</v>
      </c>
      <c r="B186" s="20" t="s">
        <v>168</v>
      </c>
      <c r="C186" s="8">
        <v>0</v>
      </c>
      <c r="D186" s="8">
        <v>0</v>
      </c>
      <c r="E186" s="8"/>
      <c r="F186" s="8">
        <v>6215181</v>
      </c>
      <c r="G186" s="8">
        <v>2</v>
      </c>
      <c r="H186" s="8">
        <v>0</v>
      </c>
      <c r="I186" s="8"/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f t="shared" si="59"/>
        <v>6215181</v>
      </c>
    </row>
    <row r="187" spans="1:16" x14ac:dyDescent="0.2">
      <c r="A187" s="19" t="s">
        <v>27</v>
      </c>
      <c r="B187" s="20" t="s">
        <v>67</v>
      </c>
      <c r="C187" s="8">
        <v>0</v>
      </c>
      <c r="D187" s="8">
        <v>0</v>
      </c>
      <c r="E187" s="8"/>
      <c r="F187" s="8">
        <v>417297346</v>
      </c>
      <c r="G187" s="8">
        <v>2</v>
      </c>
      <c r="H187" s="8">
        <v>0</v>
      </c>
      <c r="I187" s="8"/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f t="shared" si="59"/>
        <v>417297346</v>
      </c>
    </row>
    <row r="188" spans="1:16" x14ac:dyDescent="0.2">
      <c r="A188" s="19" t="s">
        <v>27</v>
      </c>
      <c r="B188" s="20" t="s">
        <v>65</v>
      </c>
      <c r="C188" s="8">
        <v>0</v>
      </c>
      <c r="D188" s="8">
        <v>0</v>
      </c>
      <c r="E188" s="8"/>
      <c r="F188" s="8">
        <v>169326783</v>
      </c>
      <c r="G188" s="8">
        <v>2</v>
      </c>
      <c r="H188" s="8">
        <v>0</v>
      </c>
      <c r="I188" s="8"/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f t="shared" si="59"/>
        <v>169326783</v>
      </c>
    </row>
    <row r="189" spans="1:16" x14ac:dyDescent="0.2">
      <c r="A189" s="19" t="s">
        <v>27</v>
      </c>
      <c r="B189" s="20" t="s">
        <v>66</v>
      </c>
      <c r="C189" s="8">
        <v>0</v>
      </c>
      <c r="D189" s="8">
        <v>0</v>
      </c>
      <c r="E189" s="8"/>
      <c r="F189" s="8">
        <v>352764130</v>
      </c>
      <c r="G189" s="8">
        <v>2</v>
      </c>
      <c r="H189" s="8">
        <v>0</v>
      </c>
      <c r="I189" s="8"/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f t="shared" si="59"/>
        <v>352764130</v>
      </c>
    </row>
    <row r="190" spans="1:16" ht="25.5" x14ac:dyDescent="0.2">
      <c r="A190" s="19" t="s">
        <v>27</v>
      </c>
      <c r="B190" s="20" t="s">
        <v>169</v>
      </c>
      <c r="C190" s="8">
        <v>0</v>
      </c>
      <c r="D190" s="8">
        <v>0</v>
      </c>
      <c r="E190" s="8"/>
      <c r="F190" s="8">
        <v>203757687</v>
      </c>
      <c r="G190" s="8">
        <v>2</v>
      </c>
      <c r="H190" s="8">
        <v>0</v>
      </c>
      <c r="I190" s="8"/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f t="shared" si="59"/>
        <v>203757687</v>
      </c>
    </row>
    <row r="191" spans="1:16" x14ac:dyDescent="0.2">
      <c r="A191" s="19" t="s">
        <v>27</v>
      </c>
      <c r="B191" s="20" t="s">
        <v>170</v>
      </c>
      <c r="C191" s="8">
        <v>0</v>
      </c>
      <c r="D191" s="8">
        <v>0</v>
      </c>
      <c r="E191" s="8"/>
      <c r="F191" s="8">
        <v>25469711</v>
      </c>
      <c r="G191" s="8">
        <v>2</v>
      </c>
      <c r="H191" s="8">
        <v>0</v>
      </c>
      <c r="I191" s="8"/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f t="shared" si="59"/>
        <v>25469711</v>
      </c>
    </row>
    <row r="192" spans="1:16" x14ac:dyDescent="0.2">
      <c r="A192" s="19" t="s">
        <v>27</v>
      </c>
      <c r="B192" s="20" t="s">
        <v>171</v>
      </c>
      <c r="C192" s="8">
        <v>0</v>
      </c>
      <c r="D192" s="8">
        <v>0</v>
      </c>
      <c r="E192" s="8"/>
      <c r="F192" s="8">
        <v>25469711</v>
      </c>
      <c r="G192" s="8">
        <v>2</v>
      </c>
      <c r="H192" s="8">
        <v>0</v>
      </c>
      <c r="I192" s="8"/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f t="shared" si="59"/>
        <v>25469711</v>
      </c>
    </row>
    <row r="193" spans="1:16" ht="38.25" x14ac:dyDescent="0.2">
      <c r="A193" s="19" t="s">
        <v>27</v>
      </c>
      <c r="B193" s="20" t="s">
        <v>172</v>
      </c>
      <c r="C193" s="8">
        <v>0</v>
      </c>
      <c r="D193" s="8">
        <v>0</v>
      </c>
      <c r="E193" s="8"/>
      <c r="F193" s="8">
        <v>50939422</v>
      </c>
      <c r="G193" s="8">
        <v>2</v>
      </c>
      <c r="H193" s="8">
        <v>0</v>
      </c>
      <c r="I193" s="8"/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f t="shared" si="59"/>
        <v>50939422</v>
      </c>
    </row>
    <row r="194" spans="1:16" x14ac:dyDescent="0.2">
      <c r="A194" s="19" t="s">
        <v>27</v>
      </c>
      <c r="B194" s="20" t="s">
        <v>173</v>
      </c>
      <c r="C194" s="8">
        <v>0</v>
      </c>
      <c r="D194" s="8">
        <v>0</v>
      </c>
      <c r="E194" s="8"/>
      <c r="F194" s="8">
        <v>152818265</v>
      </c>
      <c r="G194" s="8">
        <v>2</v>
      </c>
      <c r="H194" s="8">
        <v>0</v>
      </c>
      <c r="I194" s="8"/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f t="shared" si="59"/>
        <v>152818265</v>
      </c>
    </row>
    <row r="195" spans="1:16" ht="25.5" x14ac:dyDescent="0.2">
      <c r="A195" s="19" t="s">
        <v>27</v>
      </c>
      <c r="B195" s="20" t="s">
        <v>174</v>
      </c>
      <c r="C195" s="8">
        <v>0</v>
      </c>
      <c r="D195" s="8">
        <v>0</v>
      </c>
      <c r="E195" s="8"/>
      <c r="F195" s="8">
        <v>13219891</v>
      </c>
      <c r="G195" s="8">
        <v>2</v>
      </c>
      <c r="H195" s="8">
        <v>0</v>
      </c>
      <c r="I195" s="8"/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f t="shared" si="59"/>
        <v>13219891</v>
      </c>
    </row>
    <row r="196" spans="1:16" ht="25.5" x14ac:dyDescent="0.2">
      <c r="A196" s="19" t="s">
        <v>27</v>
      </c>
      <c r="B196" s="20" t="s">
        <v>175</v>
      </c>
      <c r="C196" s="8">
        <v>0</v>
      </c>
      <c r="D196" s="8">
        <v>0</v>
      </c>
      <c r="E196" s="8"/>
      <c r="F196" s="8">
        <v>436234225.23320001</v>
      </c>
      <c r="G196" s="8">
        <v>5</v>
      </c>
      <c r="H196" s="8">
        <v>0</v>
      </c>
      <c r="I196" s="8"/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f t="shared" si="59"/>
        <v>436234225.23320001</v>
      </c>
    </row>
    <row r="197" spans="1:16" ht="25.5" x14ac:dyDescent="0.2">
      <c r="A197" s="19" t="s">
        <v>27</v>
      </c>
      <c r="B197" s="20" t="s">
        <v>176</v>
      </c>
      <c r="C197" s="8">
        <v>0</v>
      </c>
      <c r="D197" s="8">
        <v>0</v>
      </c>
      <c r="E197" s="8"/>
      <c r="F197" s="8">
        <v>391514124.49001998</v>
      </c>
      <c r="G197" s="8">
        <v>5</v>
      </c>
      <c r="H197" s="8">
        <v>0</v>
      </c>
      <c r="I197" s="8"/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f t="shared" si="59"/>
        <v>391514124.49001998</v>
      </c>
    </row>
    <row r="198" spans="1:16" x14ac:dyDescent="0.2">
      <c r="A198" s="19" t="s">
        <v>27</v>
      </c>
      <c r="B198" s="20" t="s">
        <v>177</v>
      </c>
      <c r="C198" s="8">
        <v>0</v>
      </c>
      <c r="D198" s="8">
        <v>0</v>
      </c>
      <c r="E198" s="8"/>
      <c r="F198" s="8">
        <v>44900244</v>
      </c>
      <c r="G198" s="8">
        <v>2</v>
      </c>
      <c r="H198" s="8">
        <v>0</v>
      </c>
      <c r="I198" s="8"/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f t="shared" si="59"/>
        <v>44900244</v>
      </c>
    </row>
    <row r="199" spans="1:16" ht="25.5" x14ac:dyDescent="0.2">
      <c r="A199" s="19" t="s">
        <v>27</v>
      </c>
      <c r="B199" s="20" t="s">
        <v>178</v>
      </c>
      <c r="C199" s="8">
        <v>0</v>
      </c>
      <c r="D199" s="8">
        <v>0</v>
      </c>
      <c r="E199" s="8"/>
      <c r="F199" s="8">
        <v>6056960</v>
      </c>
      <c r="G199" s="8">
        <v>2</v>
      </c>
      <c r="H199" s="8">
        <v>0</v>
      </c>
      <c r="I199" s="8"/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f t="shared" si="59"/>
        <v>6056960</v>
      </c>
    </row>
    <row r="200" spans="1:16" ht="25.5" x14ac:dyDescent="0.2">
      <c r="A200" s="19" t="s">
        <v>27</v>
      </c>
      <c r="B200" s="20" t="s">
        <v>179</v>
      </c>
      <c r="C200" s="8">
        <v>0</v>
      </c>
      <c r="D200" s="8">
        <v>0</v>
      </c>
      <c r="E200" s="8"/>
      <c r="F200" s="8">
        <v>50595235</v>
      </c>
      <c r="G200" s="8">
        <v>2</v>
      </c>
      <c r="H200" s="8">
        <v>0</v>
      </c>
      <c r="I200" s="8"/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f t="shared" si="59"/>
        <v>50595235</v>
      </c>
    </row>
    <row r="201" spans="1:16" x14ac:dyDescent="0.2">
      <c r="A201" s="19" t="s">
        <v>27</v>
      </c>
      <c r="B201" s="20" t="s">
        <v>180</v>
      </c>
      <c r="C201" s="8"/>
      <c r="D201" s="8"/>
      <c r="E201" s="8"/>
      <c r="F201" s="8">
        <v>77511987</v>
      </c>
      <c r="G201" s="8">
        <v>2</v>
      </c>
      <c r="H201" s="8">
        <v>0</v>
      </c>
      <c r="I201" s="8"/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f t="shared" si="59"/>
        <v>77511987</v>
      </c>
    </row>
    <row r="202" spans="1:16" x14ac:dyDescent="0.2">
      <c r="A202" s="19" t="s">
        <v>25</v>
      </c>
      <c r="B202" s="20" t="s">
        <v>181</v>
      </c>
      <c r="C202" s="8">
        <f>SUM(C203:C223)</f>
        <v>0</v>
      </c>
      <c r="D202" s="8">
        <f>SUM(D203:D223)</f>
        <v>0</v>
      </c>
      <c r="E202" s="8"/>
      <c r="F202" s="8">
        <f>SUM(F203:F223)</f>
        <v>38558995929.436783</v>
      </c>
      <c r="G202" s="8"/>
      <c r="H202" s="8">
        <f>SUM(H203:H223)</f>
        <v>0</v>
      </c>
      <c r="I202" s="8"/>
      <c r="J202" s="8">
        <f>SUM(J203:J223)</f>
        <v>0</v>
      </c>
      <c r="K202" s="8">
        <f t="shared" ref="K202:O202" si="65">SUM(K203:K223)</f>
        <v>0</v>
      </c>
      <c r="L202" s="8">
        <f t="shared" si="65"/>
        <v>0</v>
      </c>
      <c r="M202" s="8">
        <f t="shared" si="65"/>
        <v>0</v>
      </c>
      <c r="N202" s="8">
        <f t="shared" si="65"/>
        <v>0</v>
      </c>
      <c r="O202" s="8">
        <f t="shared" si="65"/>
        <v>0</v>
      </c>
      <c r="P202" s="8">
        <f t="shared" si="59"/>
        <v>38558995929.436783</v>
      </c>
    </row>
    <row r="203" spans="1:16" x14ac:dyDescent="0.2">
      <c r="A203" s="19" t="s">
        <v>27</v>
      </c>
      <c r="B203" s="20" t="s">
        <v>165</v>
      </c>
      <c r="C203" s="8">
        <v>0</v>
      </c>
      <c r="D203" s="8">
        <v>0</v>
      </c>
      <c r="E203" s="8"/>
      <c r="F203" s="8">
        <v>21117998818.160004</v>
      </c>
      <c r="G203" s="8">
        <v>2</v>
      </c>
      <c r="H203" s="8">
        <v>0</v>
      </c>
      <c r="I203" s="8"/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f t="shared" si="59"/>
        <v>21117998818.160004</v>
      </c>
    </row>
    <row r="204" spans="1:16" x14ac:dyDescent="0.2">
      <c r="A204" s="19" t="s">
        <v>27</v>
      </c>
      <c r="B204" s="20" t="s">
        <v>166</v>
      </c>
      <c r="C204" s="8">
        <v>0</v>
      </c>
      <c r="D204" s="8">
        <v>0</v>
      </c>
      <c r="E204" s="8"/>
      <c r="F204" s="8">
        <v>13592604</v>
      </c>
      <c r="G204" s="8">
        <v>2</v>
      </c>
      <c r="H204" s="8">
        <v>0</v>
      </c>
      <c r="I204" s="8"/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f t="shared" si="59"/>
        <v>13592604</v>
      </c>
    </row>
    <row r="205" spans="1:16" x14ac:dyDescent="0.2">
      <c r="A205" s="19" t="s">
        <v>27</v>
      </c>
      <c r="B205" s="20" t="s">
        <v>167</v>
      </c>
      <c r="C205" s="8">
        <v>0</v>
      </c>
      <c r="D205" s="8">
        <v>0</v>
      </c>
      <c r="E205" s="8"/>
      <c r="F205" s="8">
        <v>686067813</v>
      </c>
      <c r="G205" s="8">
        <v>2</v>
      </c>
      <c r="H205" s="8">
        <v>0</v>
      </c>
      <c r="I205" s="8"/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f t="shared" si="59"/>
        <v>686067813</v>
      </c>
    </row>
    <row r="206" spans="1:16" x14ac:dyDescent="0.2">
      <c r="A206" s="19" t="s">
        <v>27</v>
      </c>
      <c r="B206" s="20" t="s">
        <v>182</v>
      </c>
      <c r="C206" s="8">
        <v>0</v>
      </c>
      <c r="D206" s="8">
        <v>0</v>
      </c>
      <c r="E206" s="8"/>
      <c r="F206" s="8">
        <v>26086083</v>
      </c>
      <c r="G206" s="8">
        <v>2</v>
      </c>
      <c r="H206" s="8">
        <v>0</v>
      </c>
      <c r="I206" s="8"/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f t="shared" si="59"/>
        <v>26086083</v>
      </c>
    </row>
    <row r="207" spans="1:16" ht="25.5" x14ac:dyDescent="0.2">
      <c r="A207" s="19" t="s">
        <v>27</v>
      </c>
      <c r="B207" s="20" t="s">
        <v>168</v>
      </c>
      <c r="C207" s="8">
        <v>0</v>
      </c>
      <c r="D207" s="8">
        <v>0</v>
      </c>
      <c r="E207" s="8"/>
      <c r="F207" s="8">
        <v>238766561</v>
      </c>
      <c r="G207" s="8">
        <v>2</v>
      </c>
      <c r="H207" s="8">
        <v>0</v>
      </c>
      <c r="I207" s="8"/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f t="shared" si="59"/>
        <v>238766561</v>
      </c>
    </row>
    <row r="208" spans="1:16" x14ac:dyDescent="0.2">
      <c r="A208" s="19" t="s">
        <v>27</v>
      </c>
      <c r="B208" s="20" t="s">
        <v>67</v>
      </c>
      <c r="C208" s="8">
        <v>0</v>
      </c>
      <c r="D208" s="8">
        <v>0</v>
      </c>
      <c r="E208" s="8"/>
      <c r="F208" s="8">
        <v>3730902414</v>
      </c>
      <c r="G208" s="8">
        <v>2</v>
      </c>
      <c r="H208" s="8">
        <v>0</v>
      </c>
      <c r="I208" s="8"/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f t="shared" si="59"/>
        <v>3730902414</v>
      </c>
    </row>
    <row r="209" spans="1:16" x14ac:dyDescent="0.2">
      <c r="A209" s="19" t="s">
        <v>27</v>
      </c>
      <c r="B209" s="20" t="s">
        <v>65</v>
      </c>
      <c r="C209" s="8">
        <v>0</v>
      </c>
      <c r="D209" s="8">
        <v>0</v>
      </c>
      <c r="E209" s="8"/>
      <c r="F209" s="8">
        <v>1177920739</v>
      </c>
      <c r="G209" s="8">
        <v>2</v>
      </c>
      <c r="H209" s="8">
        <v>0</v>
      </c>
      <c r="I209" s="8"/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f t="shared" si="59"/>
        <v>1177920739</v>
      </c>
    </row>
    <row r="210" spans="1:16" x14ac:dyDescent="0.2">
      <c r="A210" s="19" t="s">
        <v>27</v>
      </c>
      <c r="B210" s="20" t="s">
        <v>66</v>
      </c>
      <c r="C210" s="8">
        <v>0</v>
      </c>
      <c r="D210" s="8">
        <v>0</v>
      </c>
      <c r="E210" s="8"/>
      <c r="F210" s="8">
        <v>2454001539</v>
      </c>
      <c r="G210" s="8">
        <v>2</v>
      </c>
      <c r="H210" s="8">
        <v>0</v>
      </c>
      <c r="I210" s="8"/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f t="shared" si="59"/>
        <v>2454001539</v>
      </c>
    </row>
    <row r="211" spans="1:16" ht="25.5" x14ac:dyDescent="0.2">
      <c r="A211" s="19" t="s">
        <v>27</v>
      </c>
      <c r="B211" s="20" t="s">
        <v>169</v>
      </c>
      <c r="C211" s="8">
        <v>0</v>
      </c>
      <c r="D211" s="8">
        <v>0</v>
      </c>
      <c r="E211" s="8"/>
      <c r="F211" s="8">
        <v>1204755381</v>
      </c>
      <c r="G211" s="8">
        <v>2</v>
      </c>
      <c r="H211" s="8">
        <v>0</v>
      </c>
      <c r="I211" s="8"/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f t="shared" ref="P211:P247" si="66">C211+D211+F211+H211+J211+K211+L211+M211+N211+O211</f>
        <v>1204755381</v>
      </c>
    </row>
    <row r="212" spans="1:16" x14ac:dyDescent="0.2">
      <c r="A212" s="19" t="s">
        <v>27</v>
      </c>
      <c r="B212" s="20" t="s">
        <v>170</v>
      </c>
      <c r="C212" s="8">
        <v>0</v>
      </c>
      <c r="D212" s="8">
        <v>0</v>
      </c>
      <c r="E212" s="8"/>
      <c r="F212" s="8">
        <v>150594422</v>
      </c>
      <c r="G212" s="8">
        <v>2</v>
      </c>
      <c r="H212" s="8">
        <v>0</v>
      </c>
      <c r="I212" s="8"/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f t="shared" si="66"/>
        <v>150594422</v>
      </c>
    </row>
    <row r="213" spans="1:16" x14ac:dyDescent="0.2">
      <c r="A213" s="19" t="s">
        <v>27</v>
      </c>
      <c r="B213" s="20" t="s">
        <v>171</v>
      </c>
      <c r="C213" s="8">
        <v>0</v>
      </c>
      <c r="D213" s="8">
        <v>0</v>
      </c>
      <c r="E213" s="8"/>
      <c r="F213" s="8">
        <v>150594422</v>
      </c>
      <c r="G213" s="8">
        <v>2</v>
      </c>
      <c r="H213" s="8">
        <v>0</v>
      </c>
      <c r="I213" s="8"/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f t="shared" si="66"/>
        <v>150594422</v>
      </c>
    </row>
    <row r="214" spans="1:16" x14ac:dyDescent="0.2">
      <c r="A214" s="19" t="s">
        <v>27</v>
      </c>
      <c r="B214" s="20" t="s">
        <v>173</v>
      </c>
      <c r="C214" s="8">
        <v>0</v>
      </c>
      <c r="D214" s="8">
        <v>0</v>
      </c>
      <c r="E214" s="8"/>
      <c r="F214" s="8">
        <v>903566536</v>
      </c>
      <c r="G214" s="8">
        <v>2</v>
      </c>
      <c r="H214" s="8">
        <v>0</v>
      </c>
      <c r="I214" s="8"/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f t="shared" si="66"/>
        <v>903566536</v>
      </c>
    </row>
    <row r="215" spans="1:16" ht="25.5" x14ac:dyDescent="0.2">
      <c r="A215" s="19" t="s">
        <v>27</v>
      </c>
      <c r="B215" s="20" t="s">
        <v>174</v>
      </c>
      <c r="C215" s="8">
        <v>0</v>
      </c>
      <c r="D215" s="8">
        <v>0</v>
      </c>
      <c r="E215" s="8"/>
      <c r="F215" s="8">
        <v>158810793</v>
      </c>
      <c r="G215" s="8">
        <v>2</v>
      </c>
      <c r="H215" s="8">
        <v>0</v>
      </c>
      <c r="I215" s="8"/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f t="shared" si="66"/>
        <v>158810793</v>
      </c>
    </row>
    <row r="216" spans="1:16" x14ac:dyDescent="0.2">
      <c r="A216" s="19" t="s">
        <v>27</v>
      </c>
      <c r="B216" s="20" t="s">
        <v>183</v>
      </c>
      <c r="C216" s="8">
        <v>0</v>
      </c>
      <c r="D216" s="8">
        <v>0</v>
      </c>
      <c r="E216" s="8"/>
      <c r="F216" s="8">
        <v>12355200</v>
      </c>
      <c r="G216" s="8">
        <v>2</v>
      </c>
      <c r="H216" s="8">
        <v>0</v>
      </c>
      <c r="I216" s="8"/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f t="shared" si="66"/>
        <v>12355200</v>
      </c>
    </row>
    <row r="217" spans="1:16" ht="25.5" x14ac:dyDescent="0.2">
      <c r="A217" s="19" t="s">
        <v>27</v>
      </c>
      <c r="B217" s="20" t="s">
        <v>175</v>
      </c>
      <c r="C217" s="8">
        <v>0</v>
      </c>
      <c r="D217" s="8">
        <v>0</v>
      </c>
      <c r="E217" s="8"/>
      <c r="F217" s="8">
        <v>2608936558.4791698</v>
      </c>
      <c r="G217" s="8">
        <v>5</v>
      </c>
      <c r="H217" s="8">
        <v>0</v>
      </c>
      <c r="I217" s="8"/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f t="shared" si="66"/>
        <v>2608936558.4791698</v>
      </c>
    </row>
    <row r="218" spans="1:16" ht="25.5" x14ac:dyDescent="0.2">
      <c r="A218" s="19" t="s">
        <v>27</v>
      </c>
      <c r="B218" s="20" t="s">
        <v>176</v>
      </c>
      <c r="C218" s="8">
        <v>0</v>
      </c>
      <c r="D218" s="8">
        <v>0</v>
      </c>
      <c r="E218" s="8"/>
      <c r="F218" s="8">
        <v>2655971868.7976103</v>
      </c>
      <c r="G218" s="8">
        <v>5</v>
      </c>
      <c r="H218" s="8">
        <v>0</v>
      </c>
      <c r="I218" s="8"/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f t="shared" si="66"/>
        <v>2655971868.7976103</v>
      </c>
    </row>
    <row r="219" spans="1:16" ht="25.5" x14ac:dyDescent="0.2">
      <c r="A219" s="19" t="s">
        <v>27</v>
      </c>
      <c r="B219" s="20" t="s">
        <v>184</v>
      </c>
      <c r="C219" s="8">
        <v>0</v>
      </c>
      <c r="D219" s="8">
        <v>0</v>
      </c>
      <c r="E219" s="8"/>
      <c r="F219" s="8">
        <v>44900244</v>
      </c>
      <c r="G219" s="8">
        <v>2</v>
      </c>
      <c r="H219" s="8">
        <v>0</v>
      </c>
      <c r="I219" s="8"/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f t="shared" si="66"/>
        <v>44900244</v>
      </c>
    </row>
    <row r="220" spans="1:16" ht="25.5" x14ac:dyDescent="0.2">
      <c r="A220" s="19" t="s">
        <v>27</v>
      </c>
      <c r="B220" s="20" t="s">
        <v>178</v>
      </c>
      <c r="C220" s="8">
        <v>0</v>
      </c>
      <c r="D220" s="8">
        <v>0</v>
      </c>
      <c r="E220" s="8"/>
      <c r="F220" s="8">
        <v>110056960</v>
      </c>
      <c r="G220" s="8">
        <v>2</v>
      </c>
      <c r="H220" s="8">
        <v>0</v>
      </c>
      <c r="I220" s="8"/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f t="shared" si="66"/>
        <v>110056960</v>
      </c>
    </row>
    <row r="221" spans="1:16" ht="25.5" x14ac:dyDescent="0.2">
      <c r="A221" s="19" t="s">
        <v>27</v>
      </c>
      <c r="B221" s="20" t="s">
        <v>179</v>
      </c>
      <c r="C221" s="8">
        <v>0</v>
      </c>
      <c r="D221" s="8">
        <v>0</v>
      </c>
      <c r="E221" s="8"/>
      <c r="F221" s="8">
        <v>272716454</v>
      </c>
      <c r="G221" s="8">
        <v>2</v>
      </c>
      <c r="H221" s="8">
        <v>0</v>
      </c>
      <c r="I221" s="8"/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f t="shared" si="66"/>
        <v>272716454</v>
      </c>
    </row>
    <row r="222" spans="1:16" ht="38.25" x14ac:dyDescent="0.2">
      <c r="A222" s="19" t="s">
        <v>27</v>
      </c>
      <c r="B222" s="20" t="s">
        <v>172</v>
      </c>
      <c r="C222" s="8">
        <v>0</v>
      </c>
      <c r="D222" s="8">
        <v>0</v>
      </c>
      <c r="E222" s="8"/>
      <c r="F222" s="8">
        <v>301188845</v>
      </c>
      <c r="G222" s="8">
        <v>2</v>
      </c>
      <c r="H222" s="8">
        <v>0</v>
      </c>
      <c r="I222" s="8"/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f t="shared" si="66"/>
        <v>301188845</v>
      </c>
    </row>
    <row r="223" spans="1:16" x14ac:dyDescent="0.2">
      <c r="A223" s="19"/>
      <c r="B223" s="20" t="s">
        <v>70</v>
      </c>
      <c r="C223" s="8"/>
      <c r="D223" s="8"/>
      <c r="E223" s="8"/>
      <c r="F223" s="8">
        <v>539211674</v>
      </c>
      <c r="G223" s="8">
        <v>2</v>
      </c>
      <c r="H223" s="8">
        <v>0</v>
      </c>
      <c r="I223" s="8"/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f t="shared" si="66"/>
        <v>539211674</v>
      </c>
    </row>
    <row r="224" spans="1:16" x14ac:dyDescent="0.2">
      <c r="A224" s="19" t="s">
        <v>25</v>
      </c>
      <c r="B224" s="20" t="s">
        <v>185</v>
      </c>
      <c r="C224" s="8">
        <f>SUM(C225:C241)</f>
        <v>0</v>
      </c>
      <c r="D224" s="8">
        <f>SUM(D225:D241)</f>
        <v>0</v>
      </c>
      <c r="E224" s="8"/>
      <c r="F224" s="8">
        <f>SUM(F225:F241)</f>
        <v>1646958102</v>
      </c>
      <c r="G224" s="8"/>
      <c r="H224" s="8">
        <f>SUM(H225:H241)</f>
        <v>0</v>
      </c>
      <c r="I224" s="8"/>
      <c r="J224" s="8">
        <f>SUM(J225:J241)</f>
        <v>0</v>
      </c>
      <c r="K224" s="8">
        <f t="shared" ref="K224:O224" si="67">SUM(K225:K241)</f>
        <v>0</v>
      </c>
      <c r="L224" s="8">
        <f t="shared" si="67"/>
        <v>0</v>
      </c>
      <c r="M224" s="8">
        <f t="shared" si="67"/>
        <v>0</v>
      </c>
      <c r="N224" s="8">
        <f t="shared" si="67"/>
        <v>0</v>
      </c>
      <c r="O224" s="8">
        <f t="shared" si="67"/>
        <v>0</v>
      </c>
      <c r="P224" s="8">
        <f t="shared" si="66"/>
        <v>1646958102</v>
      </c>
    </row>
    <row r="225" spans="1:16" x14ac:dyDescent="0.2">
      <c r="A225" s="19" t="s">
        <v>27</v>
      </c>
      <c r="B225" s="20" t="s">
        <v>165</v>
      </c>
      <c r="C225" s="8">
        <v>0</v>
      </c>
      <c r="D225" s="8">
        <v>0</v>
      </c>
      <c r="E225" s="8"/>
      <c r="F225" s="8">
        <v>1011796284</v>
      </c>
      <c r="G225" s="8">
        <v>2</v>
      </c>
      <c r="H225" s="8">
        <v>0</v>
      </c>
      <c r="I225" s="8"/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f t="shared" si="66"/>
        <v>1011796284</v>
      </c>
    </row>
    <row r="226" spans="1:16" x14ac:dyDescent="0.2">
      <c r="A226" s="19" t="s">
        <v>27</v>
      </c>
      <c r="B226" s="20" t="s">
        <v>182</v>
      </c>
      <c r="C226" s="8">
        <v>0</v>
      </c>
      <c r="D226" s="8">
        <v>0</v>
      </c>
      <c r="E226" s="8"/>
      <c r="F226" s="8">
        <v>364416</v>
      </c>
      <c r="G226" s="8">
        <v>2</v>
      </c>
      <c r="H226" s="8">
        <v>0</v>
      </c>
      <c r="I226" s="8"/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f t="shared" si="66"/>
        <v>364416</v>
      </c>
    </row>
    <row r="227" spans="1:16" ht="25.5" x14ac:dyDescent="0.2">
      <c r="A227" s="19" t="s">
        <v>27</v>
      </c>
      <c r="B227" s="20" t="s">
        <v>168</v>
      </c>
      <c r="C227" s="8">
        <v>0</v>
      </c>
      <c r="D227" s="8">
        <v>0</v>
      </c>
      <c r="E227" s="8"/>
      <c r="F227" s="8">
        <v>6733114</v>
      </c>
      <c r="G227" s="8">
        <v>2</v>
      </c>
      <c r="H227" s="8">
        <v>0</v>
      </c>
      <c r="I227" s="8"/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f t="shared" si="66"/>
        <v>6733114</v>
      </c>
    </row>
    <row r="228" spans="1:16" x14ac:dyDescent="0.2">
      <c r="A228" s="19" t="s">
        <v>27</v>
      </c>
      <c r="B228" s="20" t="s">
        <v>67</v>
      </c>
      <c r="C228" s="8">
        <v>0</v>
      </c>
      <c r="D228" s="8">
        <v>0</v>
      </c>
      <c r="E228" s="8"/>
      <c r="F228" s="8">
        <v>24044826</v>
      </c>
      <c r="G228" s="8">
        <v>2</v>
      </c>
      <c r="H228" s="8">
        <v>0</v>
      </c>
      <c r="I228" s="8"/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f t="shared" si="66"/>
        <v>24044826</v>
      </c>
    </row>
    <row r="229" spans="1:16" x14ac:dyDescent="0.2">
      <c r="A229" s="19" t="s">
        <v>27</v>
      </c>
      <c r="B229" s="20" t="s">
        <v>65</v>
      </c>
      <c r="C229" s="8">
        <v>0</v>
      </c>
      <c r="D229" s="8">
        <v>0</v>
      </c>
      <c r="E229" s="8"/>
      <c r="F229" s="8">
        <v>24044826</v>
      </c>
      <c r="G229" s="8">
        <v>2</v>
      </c>
      <c r="H229" s="8">
        <v>0</v>
      </c>
      <c r="I229" s="8"/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f t="shared" si="66"/>
        <v>24044826</v>
      </c>
    </row>
    <row r="230" spans="1:16" x14ac:dyDescent="0.2">
      <c r="A230" s="19" t="s">
        <v>27</v>
      </c>
      <c r="B230" s="20" t="s">
        <v>66</v>
      </c>
      <c r="C230" s="8">
        <v>0</v>
      </c>
      <c r="D230" s="8">
        <v>0</v>
      </c>
      <c r="E230" s="8"/>
      <c r="F230" s="8">
        <v>50093388</v>
      </c>
      <c r="G230" s="8">
        <v>2</v>
      </c>
      <c r="H230" s="8">
        <v>0</v>
      </c>
      <c r="I230" s="8"/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f t="shared" si="66"/>
        <v>50093388</v>
      </c>
    </row>
    <row r="231" spans="1:16" ht="25.5" x14ac:dyDescent="0.2">
      <c r="A231" s="19" t="s">
        <v>27</v>
      </c>
      <c r="B231" s="20" t="s">
        <v>169</v>
      </c>
      <c r="C231" s="8">
        <v>0</v>
      </c>
      <c r="D231" s="8">
        <v>0</v>
      </c>
      <c r="E231" s="8"/>
      <c r="F231" s="8">
        <v>22921449</v>
      </c>
      <c r="G231" s="8">
        <v>2</v>
      </c>
      <c r="H231" s="8">
        <v>0</v>
      </c>
      <c r="I231" s="8"/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f t="shared" si="66"/>
        <v>22921449</v>
      </c>
    </row>
    <row r="232" spans="1:16" x14ac:dyDescent="0.2">
      <c r="A232" s="19" t="s">
        <v>27</v>
      </c>
      <c r="B232" s="20" t="s">
        <v>170</v>
      </c>
      <c r="C232" s="8">
        <v>0</v>
      </c>
      <c r="D232" s="8">
        <v>0</v>
      </c>
      <c r="E232" s="8"/>
      <c r="F232" s="8">
        <v>2865181</v>
      </c>
      <c r="G232" s="8">
        <v>2</v>
      </c>
      <c r="H232" s="8">
        <v>0</v>
      </c>
      <c r="I232" s="8"/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f t="shared" si="66"/>
        <v>2865181</v>
      </c>
    </row>
    <row r="233" spans="1:16" x14ac:dyDescent="0.2">
      <c r="A233" s="19" t="s">
        <v>27</v>
      </c>
      <c r="B233" s="20" t="s">
        <v>171</v>
      </c>
      <c r="C233" s="8">
        <v>0</v>
      </c>
      <c r="D233" s="8">
        <v>0</v>
      </c>
      <c r="E233" s="8"/>
      <c r="F233" s="8">
        <v>22921449</v>
      </c>
      <c r="G233" s="8">
        <v>2</v>
      </c>
      <c r="H233" s="8">
        <v>0</v>
      </c>
      <c r="I233" s="8"/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f t="shared" si="66"/>
        <v>22921449</v>
      </c>
    </row>
    <row r="234" spans="1:16" ht="38.25" x14ac:dyDescent="0.2">
      <c r="A234" s="19" t="s">
        <v>27</v>
      </c>
      <c r="B234" s="20" t="s">
        <v>172</v>
      </c>
      <c r="C234" s="8">
        <v>0</v>
      </c>
      <c r="D234" s="8">
        <v>0</v>
      </c>
      <c r="E234" s="8"/>
      <c r="F234" s="8">
        <v>5730363</v>
      </c>
      <c r="G234" s="8">
        <v>2</v>
      </c>
      <c r="H234" s="8">
        <v>0</v>
      </c>
      <c r="I234" s="8"/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f t="shared" si="66"/>
        <v>5730363</v>
      </c>
    </row>
    <row r="235" spans="1:16" x14ac:dyDescent="0.2">
      <c r="A235" s="19" t="s">
        <v>27</v>
      </c>
      <c r="B235" s="20" t="s">
        <v>186</v>
      </c>
      <c r="C235" s="8">
        <v>0</v>
      </c>
      <c r="D235" s="8">
        <v>0</v>
      </c>
      <c r="E235" s="8"/>
      <c r="F235" s="8">
        <v>293998413</v>
      </c>
      <c r="G235" s="8">
        <v>2</v>
      </c>
      <c r="H235" s="8">
        <v>0</v>
      </c>
      <c r="I235" s="8"/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f t="shared" si="66"/>
        <v>293998413</v>
      </c>
    </row>
    <row r="236" spans="1:16" x14ac:dyDescent="0.2">
      <c r="A236" s="19" t="s">
        <v>27</v>
      </c>
      <c r="B236" s="20" t="s">
        <v>187</v>
      </c>
      <c r="C236" s="8">
        <v>0</v>
      </c>
      <c r="D236" s="8">
        <v>0</v>
      </c>
      <c r="E236" s="8"/>
      <c r="F236" s="8">
        <v>119766495</v>
      </c>
      <c r="G236" s="8">
        <v>2</v>
      </c>
      <c r="H236" s="8">
        <v>0</v>
      </c>
      <c r="I236" s="8"/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f t="shared" si="66"/>
        <v>119766495</v>
      </c>
    </row>
    <row r="237" spans="1:16" x14ac:dyDescent="0.2">
      <c r="A237" s="19" t="s">
        <v>27</v>
      </c>
      <c r="B237" s="20" t="s">
        <v>188</v>
      </c>
      <c r="C237" s="8">
        <v>0</v>
      </c>
      <c r="D237" s="8">
        <v>0</v>
      </c>
      <c r="E237" s="8"/>
      <c r="F237" s="8">
        <v>14753888</v>
      </c>
      <c r="G237" s="8">
        <v>2</v>
      </c>
      <c r="H237" s="8">
        <v>0</v>
      </c>
      <c r="I237" s="8"/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f t="shared" si="66"/>
        <v>14753888</v>
      </c>
    </row>
    <row r="238" spans="1:16" x14ac:dyDescent="0.2">
      <c r="A238" s="19" t="s">
        <v>27</v>
      </c>
      <c r="B238" s="20" t="s">
        <v>189</v>
      </c>
      <c r="C238" s="8">
        <v>0</v>
      </c>
      <c r="D238" s="8">
        <v>0</v>
      </c>
      <c r="E238" s="8"/>
      <c r="F238" s="8">
        <v>3315733</v>
      </c>
      <c r="G238" s="8">
        <v>2</v>
      </c>
      <c r="H238" s="8">
        <v>0</v>
      </c>
      <c r="I238" s="8"/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f t="shared" si="66"/>
        <v>3315733</v>
      </c>
    </row>
    <row r="239" spans="1:16" ht="25.5" x14ac:dyDescent="0.2">
      <c r="A239" s="19" t="s">
        <v>27</v>
      </c>
      <c r="B239" s="20" t="s">
        <v>179</v>
      </c>
      <c r="C239" s="8">
        <v>0</v>
      </c>
      <c r="D239" s="8">
        <v>0</v>
      </c>
      <c r="E239" s="8"/>
      <c r="F239" s="8">
        <v>23254512</v>
      </c>
      <c r="G239" s="8">
        <v>2</v>
      </c>
      <c r="H239" s="8">
        <v>0</v>
      </c>
      <c r="I239" s="8"/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f t="shared" si="66"/>
        <v>23254512</v>
      </c>
    </row>
    <row r="240" spans="1:16" ht="25.5" x14ac:dyDescent="0.2">
      <c r="A240" s="19" t="s">
        <v>27</v>
      </c>
      <c r="B240" s="20" t="s">
        <v>190</v>
      </c>
      <c r="C240" s="8">
        <v>0</v>
      </c>
      <c r="D240" s="8">
        <v>0</v>
      </c>
      <c r="E240" s="8"/>
      <c r="F240" s="8">
        <v>3162677</v>
      </c>
      <c r="G240" s="8">
        <v>2</v>
      </c>
      <c r="H240" s="8">
        <v>0</v>
      </c>
      <c r="I240" s="8"/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f t="shared" si="66"/>
        <v>3162677</v>
      </c>
    </row>
    <row r="241" spans="1:16" x14ac:dyDescent="0.2">
      <c r="A241" s="19" t="s">
        <v>27</v>
      </c>
      <c r="B241" s="20" t="s">
        <v>173</v>
      </c>
      <c r="C241" s="8">
        <v>0</v>
      </c>
      <c r="D241" s="8">
        <v>0</v>
      </c>
      <c r="E241" s="8"/>
      <c r="F241" s="8">
        <v>17191088</v>
      </c>
      <c r="G241" s="8">
        <v>2</v>
      </c>
      <c r="H241" s="8">
        <v>0</v>
      </c>
      <c r="I241" s="8"/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f t="shared" si="66"/>
        <v>17191088</v>
      </c>
    </row>
    <row r="242" spans="1:16" x14ac:dyDescent="0.2">
      <c r="A242" s="19" t="s">
        <v>25</v>
      </c>
      <c r="B242" s="32" t="s">
        <v>191</v>
      </c>
      <c r="C242" s="8">
        <f>SUM(C243:C246)</f>
        <v>0</v>
      </c>
      <c r="D242" s="8">
        <f>SUM(D243:D246)</f>
        <v>0</v>
      </c>
      <c r="E242" s="8"/>
      <c r="F242" s="8">
        <f>SUM(F243:F246)</f>
        <v>400000000</v>
      </c>
      <c r="G242" s="8"/>
      <c r="H242" s="8">
        <f>SUM(H243:H246)</f>
        <v>0</v>
      </c>
      <c r="I242" s="8"/>
      <c r="J242" s="8">
        <f t="shared" ref="J242:O242" si="68">SUM(J243:J246)</f>
        <v>0</v>
      </c>
      <c r="K242" s="8">
        <f t="shared" si="68"/>
        <v>0</v>
      </c>
      <c r="L242" s="8">
        <f t="shared" si="68"/>
        <v>0</v>
      </c>
      <c r="M242" s="8">
        <f t="shared" si="68"/>
        <v>0</v>
      </c>
      <c r="N242" s="8">
        <f t="shared" si="68"/>
        <v>0</v>
      </c>
      <c r="O242" s="8">
        <f t="shared" si="68"/>
        <v>0</v>
      </c>
      <c r="P242" s="8">
        <f t="shared" si="66"/>
        <v>400000000</v>
      </c>
    </row>
    <row r="243" spans="1:16" ht="25.5" x14ac:dyDescent="0.2">
      <c r="A243" s="19" t="s">
        <v>27</v>
      </c>
      <c r="B243" s="32" t="s">
        <v>192</v>
      </c>
      <c r="C243" s="8">
        <v>0</v>
      </c>
      <c r="D243" s="8">
        <v>0</v>
      </c>
      <c r="E243" s="8"/>
      <c r="F243" s="8">
        <v>60000000</v>
      </c>
      <c r="G243" s="8">
        <v>2</v>
      </c>
      <c r="H243" s="8">
        <v>0</v>
      </c>
      <c r="I243" s="8"/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f t="shared" si="66"/>
        <v>60000000</v>
      </c>
    </row>
    <row r="244" spans="1:16" ht="25.5" x14ac:dyDescent="0.2">
      <c r="A244" s="19" t="s">
        <v>27</v>
      </c>
      <c r="B244" s="32" t="s">
        <v>193</v>
      </c>
      <c r="C244" s="8">
        <v>0</v>
      </c>
      <c r="D244" s="8">
        <v>0</v>
      </c>
      <c r="E244" s="8"/>
      <c r="F244" s="8">
        <v>200000000</v>
      </c>
      <c r="G244" s="8"/>
      <c r="H244" s="8">
        <v>0</v>
      </c>
      <c r="I244" s="8"/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f t="shared" si="66"/>
        <v>200000000</v>
      </c>
    </row>
    <row r="245" spans="1:16" ht="38.25" x14ac:dyDescent="0.2">
      <c r="A245" s="19" t="s">
        <v>27</v>
      </c>
      <c r="B245" s="32" t="s">
        <v>194</v>
      </c>
      <c r="C245" s="8">
        <v>0</v>
      </c>
      <c r="D245" s="8">
        <v>0</v>
      </c>
      <c r="E245" s="8"/>
      <c r="F245" s="8">
        <v>50000000</v>
      </c>
      <c r="G245" s="8">
        <v>2</v>
      </c>
      <c r="H245" s="8">
        <v>0</v>
      </c>
      <c r="I245" s="8"/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f t="shared" si="66"/>
        <v>50000000</v>
      </c>
    </row>
    <row r="246" spans="1:16" ht="25.5" x14ac:dyDescent="0.2">
      <c r="A246" s="19" t="s">
        <v>27</v>
      </c>
      <c r="B246" s="32" t="s">
        <v>195</v>
      </c>
      <c r="C246" s="8">
        <v>0</v>
      </c>
      <c r="D246" s="8">
        <v>0</v>
      </c>
      <c r="E246" s="8"/>
      <c r="F246" s="8">
        <v>90000000</v>
      </c>
      <c r="G246" s="8">
        <v>2</v>
      </c>
      <c r="H246" s="8">
        <v>0</v>
      </c>
      <c r="I246" s="8"/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f t="shared" si="66"/>
        <v>90000000</v>
      </c>
    </row>
    <row r="247" spans="1:16" x14ac:dyDescent="0.2">
      <c r="A247" s="51" t="s">
        <v>196</v>
      </c>
      <c r="B247" s="52"/>
      <c r="C247" s="18">
        <f>C147</f>
        <v>27759536360</v>
      </c>
      <c r="D247" s="18">
        <f>D147</f>
        <v>0</v>
      </c>
      <c r="E247" s="18"/>
      <c r="F247" s="18">
        <f>F147</f>
        <v>55789439136.160004</v>
      </c>
      <c r="G247" s="18"/>
      <c r="H247" s="18">
        <f>H147</f>
        <v>0</v>
      </c>
      <c r="I247" s="18"/>
      <c r="J247" s="18">
        <f t="shared" ref="J247:O247" si="69">J147</f>
        <v>0</v>
      </c>
      <c r="K247" s="18">
        <f t="shared" si="69"/>
        <v>0</v>
      </c>
      <c r="L247" s="18">
        <f t="shared" si="69"/>
        <v>0</v>
      </c>
      <c r="M247" s="18">
        <f t="shared" si="69"/>
        <v>0</v>
      </c>
      <c r="N247" s="18">
        <f t="shared" si="69"/>
        <v>0</v>
      </c>
      <c r="O247" s="18">
        <f t="shared" si="69"/>
        <v>7677000000</v>
      </c>
      <c r="P247" s="18">
        <f t="shared" si="66"/>
        <v>91225975496.160004</v>
      </c>
    </row>
    <row r="248" spans="1:16" x14ac:dyDescent="0.2">
      <c r="A248" s="49" t="s">
        <v>197</v>
      </c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</row>
    <row r="249" spans="1:16" ht="38.25" x14ac:dyDescent="0.2">
      <c r="A249" s="6" t="s">
        <v>106</v>
      </c>
      <c r="B249" s="7" t="s">
        <v>107</v>
      </c>
      <c r="C249" s="8">
        <f>C250+C254+C258+C268+C273</f>
        <v>49540000000</v>
      </c>
      <c r="D249" s="8">
        <f>D250+D254+D258+D268+D273</f>
        <v>9475242051</v>
      </c>
      <c r="E249" s="8"/>
      <c r="F249" s="8">
        <f>F250+F254+F258+F268+F273</f>
        <v>0</v>
      </c>
      <c r="G249" s="8"/>
      <c r="H249" s="8">
        <f>H250+H254+H258+H268+H273+500000000</f>
        <v>4102077711</v>
      </c>
      <c r="I249" s="8"/>
      <c r="J249" s="8">
        <f t="shared" ref="J249:O249" si="70">J250+J254+J258+J268+J273</f>
        <v>0</v>
      </c>
      <c r="K249" s="8">
        <f t="shared" si="70"/>
        <v>0</v>
      </c>
      <c r="L249" s="8">
        <f t="shared" si="70"/>
        <v>0</v>
      </c>
      <c r="M249" s="8">
        <f t="shared" si="70"/>
        <v>0</v>
      </c>
      <c r="N249" s="8">
        <f t="shared" si="70"/>
        <v>0</v>
      </c>
      <c r="O249" s="8">
        <f t="shared" si="70"/>
        <v>6000000000</v>
      </c>
      <c r="P249" s="8">
        <f t="shared" ref="P249:P279" si="71">C249+D249+F249+H249+J249+K249+L249+M249+N249+O249</f>
        <v>69117319762</v>
      </c>
    </row>
    <row r="250" spans="1:16" ht="25.5" x14ac:dyDescent="0.2">
      <c r="A250" s="6" t="s">
        <v>21</v>
      </c>
      <c r="B250" s="7" t="s">
        <v>198</v>
      </c>
      <c r="C250" s="8">
        <f>C251</f>
        <v>37000000000</v>
      </c>
      <c r="D250" s="8">
        <f>D251</f>
        <v>0</v>
      </c>
      <c r="E250" s="8"/>
      <c r="F250" s="8">
        <f>F251</f>
        <v>0</v>
      </c>
      <c r="G250" s="8"/>
      <c r="H250" s="8">
        <f>H251</f>
        <v>0</v>
      </c>
      <c r="I250" s="8"/>
      <c r="J250" s="8">
        <f t="shared" ref="J250:O251" si="72">J251</f>
        <v>0</v>
      </c>
      <c r="K250" s="8">
        <f t="shared" si="72"/>
        <v>0</v>
      </c>
      <c r="L250" s="8">
        <f t="shared" si="72"/>
        <v>0</v>
      </c>
      <c r="M250" s="8">
        <f t="shared" si="72"/>
        <v>0</v>
      </c>
      <c r="N250" s="8">
        <f t="shared" si="72"/>
        <v>0</v>
      </c>
      <c r="O250" s="8">
        <f t="shared" si="72"/>
        <v>0</v>
      </c>
      <c r="P250" s="8">
        <f t="shared" si="71"/>
        <v>37000000000</v>
      </c>
    </row>
    <row r="251" spans="1:16" ht="25.5" x14ac:dyDescent="0.2">
      <c r="A251" s="19" t="s">
        <v>23</v>
      </c>
      <c r="B251" s="7" t="s">
        <v>199</v>
      </c>
      <c r="C251" s="8">
        <f>C252</f>
        <v>37000000000</v>
      </c>
      <c r="D251" s="8">
        <f>D252</f>
        <v>0</v>
      </c>
      <c r="E251" s="8"/>
      <c r="F251" s="8">
        <f>F252</f>
        <v>0</v>
      </c>
      <c r="G251" s="8"/>
      <c r="H251" s="8">
        <f>H252</f>
        <v>0</v>
      </c>
      <c r="I251" s="8"/>
      <c r="J251" s="8">
        <f t="shared" si="72"/>
        <v>0</v>
      </c>
      <c r="K251" s="8">
        <f t="shared" si="72"/>
        <v>0</v>
      </c>
      <c r="L251" s="8">
        <f t="shared" si="72"/>
        <v>0</v>
      </c>
      <c r="M251" s="8">
        <f t="shared" si="72"/>
        <v>0</v>
      </c>
      <c r="N251" s="8">
        <f t="shared" si="72"/>
        <v>0</v>
      </c>
      <c r="O251" s="8">
        <f t="shared" si="72"/>
        <v>0</v>
      </c>
      <c r="P251" s="8">
        <f t="shared" si="71"/>
        <v>37000000000</v>
      </c>
    </row>
    <row r="252" spans="1:16" ht="38.25" x14ac:dyDescent="0.2">
      <c r="A252" s="19" t="s">
        <v>25</v>
      </c>
      <c r="B252" s="20" t="s">
        <v>200</v>
      </c>
      <c r="C252" s="8">
        <f>SUM(C253:C253)</f>
        <v>37000000000</v>
      </c>
      <c r="D252" s="8">
        <f>SUM(D253:D253)</f>
        <v>0</v>
      </c>
      <c r="E252" s="8"/>
      <c r="F252" s="8">
        <f>SUM(F253:F253)</f>
        <v>0</v>
      </c>
      <c r="G252" s="8"/>
      <c r="H252" s="8">
        <f>SUM(H253:H253)</f>
        <v>0</v>
      </c>
      <c r="I252" s="8"/>
      <c r="J252" s="8">
        <f t="shared" ref="J252:O252" si="73">SUM(J253:J253)</f>
        <v>0</v>
      </c>
      <c r="K252" s="8">
        <f t="shared" si="73"/>
        <v>0</v>
      </c>
      <c r="L252" s="8">
        <f t="shared" si="73"/>
        <v>0</v>
      </c>
      <c r="M252" s="8">
        <f t="shared" si="73"/>
        <v>0</v>
      </c>
      <c r="N252" s="8">
        <f t="shared" si="73"/>
        <v>0</v>
      </c>
      <c r="O252" s="8">
        <f t="shared" si="73"/>
        <v>0</v>
      </c>
      <c r="P252" s="8">
        <f t="shared" si="71"/>
        <v>37000000000</v>
      </c>
    </row>
    <row r="253" spans="1:16" ht="38.25" x14ac:dyDescent="0.2">
      <c r="A253" s="27" t="s">
        <v>27</v>
      </c>
      <c r="B253" s="26" t="s">
        <v>200</v>
      </c>
      <c r="C253" s="8">
        <v>37000000000</v>
      </c>
      <c r="D253" s="8">
        <v>0</v>
      </c>
      <c r="E253" s="8"/>
      <c r="F253" s="8">
        <v>0</v>
      </c>
      <c r="G253" s="8"/>
      <c r="H253" s="8">
        <v>0</v>
      </c>
      <c r="I253" s="8"/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f t="shared" si="71"/>
        <v>37000000000</v>
      </c>
    </row>
    <row r="254" spans="1:16" ht="25.5" x14ac:dyDescent="0.2">
      <c r="A254" s="6" t="s">
        <v>21</v>
      </c>
      <c r="B254" s="7" t="s">
        <v>201</v>
      </c>
      <c r="C254" s="8">
        <f>C255</f>
        <v>2000000000</v>
      </c>
      <c r="D254" s="8">
        <f>D255</f>
        <v>0</v>
      </c>
      <c r="E254" s="8"/>
      <c r="F254" s="8">
        <f>F255</f>
        <v>0</v>
      </c>
      <c r="G254" s="8"/>
      <c r="H254" s="8">
        <f>H255</f>
        <v>500000000</v>
      </c>
      <c r="I254" s="8"/>
      <c r="J254" s="8">
        <f t="shared" ref="J254:O255" si="74">J255</f>
        <v>0</v>
      </c>
      <c r="K254" s="8">
        <f t="shared" si="74"/>
        <v>0</v>
      </c>
      <c r="L254" s="8">
        <f t="shared" si="74"/>
        <v>0</v>
      </c>
      <c r="M254" s="8">
        <f t="shared" si="74"/>
        <v>0</v>
      </c>
      <c r="N254" s="8">
        <f t="shared" si="74"/>
        <v>0</v>
      </c>
      <c r="O254" s="8">
        <f t="shared" si="74"/>
        <v>0</v>
      </c>
      <c r="P254" s="8">
        <f t="shared" si="71"/>
        <v>2500000000</v>
      </c>
    </row>
    <row r="255" spans="1:16" ht="51" x14ac:dyDescent="0.2">
      <c r="A255" s="19" t="s">
        <v>23</v>
      </c>
      <c r="B255" s="7" t="s">
        <v>202</v>
      </c>
      <c r="C255" s="8">
        <f>C256</f>
        <v>2000000000</v>
      </c>
      <c r="D255" s="8">
        <f>D256</f>
        <v>0</v>
      </c>
      <c r="E255" s="8"/>
      <c r="F255" s="8">
        <f>F256</f>
        <v>0</v>
      </c>
      <c r="G255" s="8"/>
      <c r="H255" s="8">
        <f>H256</f>
        <v>500000000</v>
      </c>
      <c r="I255" s="8"/>
      <c r="J255" s="8">
        <f t="shared" si="74"/>
        <v>0</v>
      </c>
      <c r="K255" s="8">
        <f t="shared" si="74"/>
        <v>0</v>
      </c>
      <c r="L255" s="8">
        <f t="shared" si="74"/>
        <v>0</v>
      </c>
      <c r="M255" s="8">
        <f t="shared" si="74"/>
        <v>0</v>
      </c>
      <c r="N255" s="8">
        <f t="shared" si="74"/>
        <v>0</v>
      </c>
      <c r="O255" s="8">
        <f t="shared" si="74"/>
        <v>0</v>
      </c>
      <c r="P255" s="8">
        <f t="shared" si="71"/>
        <v>2500000000</v>
      </c>
    </row>
    <row r="256" spans="1:16" ht="63.75" x14ac:dyDescent="0.2">
      <c r="A256" s="19" t="s">
        <v>25</v>
      </c>
      <c r="B256" s="20" t="s">
        <v>203</v>
      </c>
      <c r="C256" s="8">
        <f>SUM(C257)</f>
        <v>2000000000</v>
      </c>
      <c r="D256" s="8">
        <f>SUM(D257:D257)</f>
        <v>0</v>
      </c>
      <c r="E256" s="8"/>
      <c r="F256" s="8">
        <f>SUM(F257)</f>
        <v>0</v>
      </c>
      <c r="G256" s="8"/>
      <c r="H256" s="8">
        <f>SUM(H257)</f>
        <v>500000000</v>
      </c>
      <c r="I256" s="8"/>
      <c r="J256" s="8">
        <f t="shared" ref="J256:O256" si="75">SUM(J257)</f>
        <v>0</v>
      </c>
      <c r="K256" s="8">
        <f t="shared" si="75"/>
        <v>0</v>
      </c>
      <c r="L256" s="8">
        <f t="shared" si="75"/>
        <v>0</v>
      </c>
      <c r="M256" s="8">
        <f t="shared" si="75"/>
        <v>0</v>
      </c>
      <c r="N256" s="8">
        <f t="shared" si="75"/>
        <v>0</v>
      </c>
      <c r="O256" s="8">
        <f t="shared" si="75"/>
        <v>0</v>
      </c>
      <c r="P256" s="8">
        <f t="shared" si="71"/>
        <v>2500000000</v>
      </c>
    </row>
    <row r="257" spans="1:16" ht="63.75" x14ac:dyDescent="0.2">
      <c r="A257" s="27" t="s">
        <v>27</v>
      </c>
      <c r="B257" s="15" t="s">
        <v>203</v>
      </c>
      <c r="C257" s="31">
        <v>2000000000</v>
      </c>
      <c r="D257" s="31"/>
      <c r="E257" s="31"/>
      <c r="F257" s="8">
        <v>0</v>
      </c>
      <c r="G257" s="8"/>
      <c r="H257" s="8">
        <v>500000000</v>
      </c>
      <c r="I257" s="8">
        <v>16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f t="shared" si="71"/>
        <v>2500000000</v>
      </c>
    </row>
    <row r="258" spans="1:16" ht="25.5" x14ac:dyDescent="0.2">
      <c r="A258" s="6" t="s">
        <v>21</v>
      </c>
      <c r="B258" s="7" t="s">
        <v>204</v>
      </c>
      <c r="C258" s="8">
        <f>C259</f>
        <v>0</v>
      </c>
      <c r="D258" s="8">
        <f>D259</f>
        <v>8260545909</v>
      </c>
      <c r="E258" s="8"/>
      <c r="F258" s="8">
        <f>F259</f>
        <v>0</v>
      </c>
      <c r="G258" s="8"/>
      <c r="H258" s="8">
        <f>H259</f>
        <v>3102077711</v>
      </c>
      <c r="I258" s="8"/>
      <c r="J258" s="8">
        <f t="shared" ref="J258:O259" si="76">J259</f>
        <v>0</v>
      </c>
      <c r="K258" s="8">
        <f t="shared" si="76"/>
        <v>0</v>
      </c>
      <c r="L258" s="8">
        <f t="shared" si="76"/>
        <v>0</v>
      </c>
      <c r="M258" s="8">
        <f t="shared" si="76"/>
        <v>0</v>
      </c>
      <c r="N258" s="8">
        <f t="shared" si="76"/>
        <v>0</v>
      </c>
      <c r="O258" s="8">
        <f t="shared" si="76"/>
        <v>0</v>
      </c>
      <c r="P258" s="8">
        <f t="shared" si="71"/>
        <v>11362623620</v>
      </c>
    </row>
    <row r="259" spans="1:16" ht="25.5" x14ac:dyDescent="0.2">
      <c r="A259" s="19" t="s">
        <v>23</v>
      </c>
      <c r="B259" s="7" t="s">
        <v>205</v>
      </c>
      <c r="C259" s="8">
        <f>C260</f>
        <v>0</v>
      </c>
      <c r="D259" s="8">
        <f>D260</f>
        <v>8260545909</v>
      </c>
      <c r="E259" s="8"/>
      <c r="F259" s="8">
        <f>F260</f>
        <v>0</v>
      </c>
      <c r="G259" s="8"/>
      <c r="H259" s="8">
        <f>H260</f>
        <v>3102077711</v>
      </c>
      <c r="I259" s="8"/>
      <c r="J259" s="8">
        <f t="shared" si="76"/>
        <v>0</v>
      </c>
      <c r="K259" s="8">
        <f t="shared" si="76"/>
        <v>0</v>
      </c>
      <c r="L259" s="8">
        <f t="shared" si="76"/>
        <v>0</v>
      </c>
      <c r="M259" s="8">
        <f t="shared" si="76"/>
        <v>0</v>
      </c>
      <c r="N259" s="8">
        <f t="shared" si="76"/>
        <v>0</v>
      </c>
      <c r="O259" s="8">
        <f t="shared" si="76"/>
        <v>0</v>
      </c>
      <c r="P259" s="8">
        <f t="shared" si="71"/>
        <v>11362623620</v>
      </c>
    </row>
    <row r="260" spans="1:16" ht="38.25" x14ac:dyDescent="0.2">
      <c r="A260" s="19" t="s">
        <v>25</v>
      </c>
      <c r="B260" s="20" t="s">
        <v>206</v>
      </c>
      <c r="C260" s="8">
        <f>SUM(C261:C267)</f>
        <v>0</v>
      </c>
      <c r="D260" s="8">
        <f>SUM(D261:D267)</f>
        <v>8260545909</v>
      </c>
      <c r="E260" s="8"/>
      <c r="F260" s="8">
        <f>SUM(F261:F267)</f>
        <v>0</v>
      </c>
      <c r="G260" s="8"/>
      <c r="H260" s="8">
        <f>SUM(H261:H267)</f>
        <v>3102077711</v>
      </c>
      <c r="I260" s="8"/>
      <c r="J260" s="8">
        <f>SUM(J261:J267)</f>
        <v>0</v>
      </c>
      <c r="K260" s="8">
        <f>SUM(K261:K267)</f>
        <v>0</v>
      </c>
      <c r="L260" s="8">
        <f t="shared" ref="L260" si="77">SUM(L261:L263)</f>
        <v>0</v>
      </c>
      <c r="M260" s="8">
        <f>SUM(M261:M267)</f>
        <v>0</v>
      </c>
      <c r="N260" s="8">
        <f>SUM(N261:N267)</f>
        <v>0</v>
      </c>
      <c r="O260" s="8">
        <f>SUM(O261:O267)</f>
        <v>0</v>
      </c>
      <c r="P260" s="8">
        <f t="shared" si="71"/>
        <v>11362623620</v>
      </c>
    </row>
    <row r="261" spans="1:16" ht="38.25" x14ac:dyDescent="0.2">
      <c r="A261" s="27" t="s">
        <v>27</v>
      </c>
      <c r="B261" s="15" t="s">
        <v>206</v>
      </c>
      <c r="C261" s="33">
        <v>0</v>
      </c>
      <c r="D261" s="31">
        <v>0</v>
      </c>
      <c r="E261" s="33"/>
      <c r="F261" s="33">
        <v>0</v>
      </c>
      <c r="G261" s="33"/>
      <c r="H261" s="31">
        <v>3102077711</v>
      </c>
      <c r="I261" s="8">
        <v>16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1">
        <f t="shared" si="71"/>
        <v>3102077711</v>
      </c>
    </row>
    <row r="262" spans="1:16" ht="25.5" x14ac:dyDescent="0.2">
      <c r="A262" s="27" t="s">
        <v>27</v>
      </c>
      <c r="B262" s="20" t="s">
        <v>207</v>
      </c>
      <c r="C262" s="8">
        <v>0</v>
      </c>
      <c r="D262" s="8">
        <v>457258825</v>
      </c>
      <c r="E262" s="8">
        <v>25</v>
      </c>
      <c r="F262" s="8">
        <v>0</v>
      </c>
      <c r="G262" s="8"/>
      <c r="H262" s="8">
        <v>0</v>
      </c>
      <c r="I262" s="8"/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f t="shared" si="71"/>
        <v>457258825</v>
      </c>
    </row>
    <row r="263" spans="1:16" ht="25.5" x14ac:dyDescent="0.2">
      <c r="A263" s="27" t="s">
        <v>27</v>
      </c>
      <c r="B263" s="20" t="s">
        <v>208</v>
      </c>
      <c r="C263" s="8">
        <v>0</v>
      </c>
      <c r="D263" s="8">
        <v>768000000</v>
      </c>
      <c r="E263" s="8">
        <v>54</v>
      </c>
      <c r="F263" s="8">
        <v>0</v>
      </c>
      <c r="G263" s="8"/>
      <c r="H263" s="8">
        <v>0</v>
      </c>
      <c r="I263" s="8"/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f t="shared" si="71"/>
        <v>768000000</v>
      </c>
    </row>
    <row r="264" spans="1:16" ht="25.5" x14ac:dyDescent="0.2">
      <c r="A264" s="27" t="s">
        <v>27</v>
      </c>
      <c r="B264" s="20" t="s">
        <v>209</v>
      </c>
      <c r="C264" s="8">
        <v>0</v>
      </c>
      <c r="D264" s="8">
        <v>2388000000</v>
      </c>
      <c r="E264" s="8">
        <v>54</v>
      </c>
      <c r="F264" s="8">
        <v>0</v>
      </c>
      <c r="G264" s="8"/>
      <c r="H264" s="8">
        <v>0</v>
      </c>
      <c r="I264" s="8"/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f t="shared" si="71"/>
        <v>2388000000</v>
      </c>
    </row>
    <row r="265" spans="1:16" ht="38.25" x14ac:dyDescent="0.2">
      <c r="A265" s="27" t="s">
        <v>27</v>
      </c>
      <c r="B265" s="20" t="s">
        <v>210</v>
      </c>
      <c r="C265" s="8">
        <v>0</v>
      </c>
      <c r="D265" s="8">
        <v>1477287084</v>
      </c>
      <c r="E265" s="8">
        <v>54</v>
      </c>
      <c r="F265" s="8">
        <v>0</v>
      </c>
      <c r="G265" s="8"/>
      <c r="H265" s="8">
        <v>0</v>
      </c>
      <c r="I265" s="8"/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f t="shared" si="71"/>
        <v>1477287084</v>
      </c>
    </row>
    <row r="266" spans="1:16" ht="25.5" x14ac:dyDescent="0.2">
      <c r="A266" s="27" t="s">
        <v>27</v>
      </c>
      <c r="B266" s="20" t="s">
        <v>211</v>
      </c>
      <c r="C266" s="8">
        <v>0</v>
      </c>
      <c r="D266" s="8">
        <v>170000000</v>
      </c>
      <c r="E266" s="8">
        <v>54</v>
      </c>
      <c r="F266" s="8">
        <v>0</v>
      </c>
      <c r="G266" s="8"/>
      <c r="H266" s="8">
        <v>0</v>
      </c>
      <c r="I266" s="8"/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f t="shared" si="71"/>
        <v>170000000</v>
      </c>
    </row>
    <row r="267" spans="1:16" ht="25.5" x14ac:dyDescent="0.2">
      <c r="A267" s="27" t="s">
        <v>27</v>
      </c>
      <c r="B267" s="20" t="s">
        <v>212</v>
      </c>
      <c r="C267" s="8">
        <v>0</v>
      </c>
      <c r="D267" s="8">
        <v>3000000000</v>
      </c>
      <c r="E267" s="8">
        <v>54</v>
      </c>
      <c r="F267" s="8">
        <v>0</v>
      </c>
      <c r="G267" s="8"/>
      <c r="H267" s="8">
        <v>0</v>
      </c>
      <c r="I267" s="8"/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f t="shared" si="71"/>
        <v>3000000000</v>
      </c>
    </row>
    <row r="268" spans="1:16" ht="25.5" x14ac:dyDescent="0.2">
      <c r="A268" s="6" t="s">
        <v>21</v>
      </c>
      <c r="B268" s="7" t="s">
        <v>213</v>
      </c>
      <c r="C268" s="8">
        <f t="shared" ref="C268:D270" si="78">C269</f>
        <v>10000000000</v>
      </c>
      <c r="D268" s="8">
        <f t="shared" si="78"/>
        <v>939956234</v>
      </c>
      <c r="E268" s="8"/>
      <c r="F268" s="8">
        <f>F269</f>
        <v>0</v>
      </c>
      <c r="G268" s="8"/>
      <c r="H268" s="8">
        <f>H269</f>
        <v>0</v>
      </c>
      <c r="I268" s="8"/>
      <c r="J268" s="8">
        <f t="shared" ref="J268:O270" si="79">J269</f>
        <v>0</v>
      </c>
      <c r="K268" s="8">
        <f t="shared" si="79"/>
        <v>0</v>
      </c>
      <c r="L268" s="8">
        <f t="shared" si="79"/>
        <v>0</v>
      </c>
      <c r="M268" s="8">
        <f t="shared" si="79"/>
        <v>0</v>
      </c>
      <c r="N268" s="8">
        <f t="shared" si="79"/>
        <v>0</v>
      </c>
      <c r="O268" s="8">
        <f t="shared" si="79"/>
        <v>0</v>
      </c>
      <c r="P268" s="8">
        <f t="shared" si="71"/>
        <v>10939956234</v>
      </c>
    </row>
    <row r="269" spans="1:16" ht="38.25" x14ac:dyDescent="0.2">
      <c r="A269" s="19" t="s">
        <v>23</v>
      </c>
      <c r="B269" s="7" t="s">
        <v>214</v>
      </c>
      <c r="C269" s="8">
        <f t="shared" si="78"/>
        <v>10000000000</v>
      </c>
      <c r="D269" s="8">
        <f t="shared" si="78"/>
        <v>939956234</v>
      </c>
      <c r="E269" s="8"/>
      <c r="F269" s="8">
        <f>F270</f>
        <v>0</v>
      </c>
      <c r="G269" s="8"/>
      <c r="H269" s="8">
        <f>H270</f>
        <v>0</v>
      </c>
      <c r="I269" s="8"/>
      <c r="J269" s="8">
        <f t="shared" si="79"/>
        <v>0</v>
      </c>
      <c r="K269" s="8">
        <f t="shared" si="79"/>
        <v>0</v>
      </c>
      <c r="L269" s="8">
        <f t="shared" si="79"/>
        <v>0</v>
      </c>
      <c r="M269" s="8">
        <f t="shared" si="79"/>
        <v>0</v>
      </c>
      <c r="N269" s="8">
        <f t="shared" si="79"/>
        <v>0</v>
      </c>
      <c r="O269" s="8">
        <f t="shared" si="79"/>
        <v>0</v>
      </c>
      <c r="P269" s="8">
        <f t="shared" si="71"/>
        <v>10939956234</v>
      </c>
    </row>
    <row r="270" spans="1:16" ht="38.25" x14ac:dyDescent="0.2">
      <c r="A270" s="19" t="s">
        <v>25</v>
      </c>
      <c r="B270" s="20" t="s">
        <v>215</v>
      </c>
      <c r="C270" s="8">
        <f t="shared" si="78"/>
        <v>10000000000</v>
      </c>
      <c r="D270" s="8">
        <f>D271+D272</f>
        <v>939956234</v>
      </c>
      <c r="E270" s="8"/>
      <c r="F270" s="8">
        <f>F271</f>
        <v>0</v>
      </c>
      <c r="G270" s="8"/>
      <c r="H270" s="8">
        <f>H271</f>
        <v>0</v>
      </c>
      <c r="I270" s="8"/>
      <c r="J270" s="8">
        <f t="shared" si="79"/>
        <v>0</v>
      </c>
      <c r="K270" s="8">
        <f t="shared" si="79"/>
        <v>0</v>
      </c>
      <c r="L270" s="8">
        <f t="shared" si="79"/>
        <v>0</v>
      </c>
      <c r="M270" s="8">
        <f t="shared" si="79"/>
        <v>0</v>
      </c>
      <c r="N270" s="8">
        <f t="shared" si="79"/>
        <v>0</v>
      </c>
      <c r="O270" s="8">
        <f t="shared" si="79"/>
        <v>0</v>
      </c>
      <c r="P270" s="8">
        <f t="shared" si="71"/>
        <v>10939956234</v>
      </c>
    </row>
    <row r="271" spans="1:16" x14ac:dyDescent="0.2">
      <c r="A271" s="59" t="s">
        <v>27</v>
      </c>
      <c r="B271" s="59" t="s">
        <v>215</v>
      </c>
      <c r="C271" s="53">
        <v>10000000000</v>
      </c>
      <c r="D271" s="8">
        <v>887879130</v>
      </c>
      <c r="E271" s="8">
        <v>31</v>
      </c>
      <c r="F271" s="53">
        <v>0</v>
      </c>
      <c r="G271" s="53"/>
      <c r="H271" s="53">
        <v>0</v>
      </c>
      <c r="I271" s="53"/>
      <c r="J271" s="53">
        <v>0</v>
      </c>
      <c r="K271" s="53">
        <v>0</v>
      </c>
      <c r="L271" s="53">
        <v>0</v>
      </c>
      <c r="M271" s="53">
        <v>0</v>
      </c>
      <c r="N271" s="53">
        <v>0</v>
      </c>
      <c r="O271" s="53">
        <v>0</v>
      </c>
      <c r="P271" s="53">
        <f>C271+D271+D272+F271+H271+J271+K271+L271+M271+N271+O271</f>
        <v>10939956234</v>
      </c>
    </row>
    <row r="272" spans="1:16" x14ac:dyDescent="0.2">
      <c r="A272" s="60"/>
      <c r="B272" s="60"/>
      <c r="C272" s="54"/>
      <c r="D272" s="8">
        <v>52077104</v>
      </c>
      <c r="E272" s="8">
        <v>54</v>
      </c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</row>
    <row r="273" spans="1:16" ht="25.5" x14ac:dyDescent="0.2">
      <c r="A273" s="6" t="s">
        <v>21</v>
      </c>
      <c r="B273" s="7" t="s">
        <v>216</v>
      </c>
      <c r="C273" s="8">
        <f>C274</f>
        <v>540000000</v>
      </c>
      <c r="D273" s="8">
        <f>D274</f>
        <v>274739908</v>
      </c>
      <c r="E273" s="8"/>
      <c r="F273" s="8">
        <f>F274</f>
        <v>0</v>
      </c>
      <c r="G273" s="8"/>
      <c r="H273" s="8">
        <f>H274</f>
        <v>0</v>
      </c>
      <c r="I273" s="8"/>
      <c r="J273" s="8">
        <f t="shared" ref="J273:O274" si="80">J274</f>
        <v>0</v>
      </c>
      <c r="K273" s="8">
        <f t="shared" si="80"/>
        <v>0</v>
      </c>
      <c r="L273" s="8">
        <f t="shared" si="80"/>
        <v>0</v>
      </c>
      <c r="M273" s="8">
        <f t="shared" si="80"/>
        <v>0</v>
      </c>
      <c r="N273" s="8">
        <f t="shared" si="80"/>
        <v>0</v>
      </c>
      <c r="O273" s="8">
        <f t="shared" si="80"/>
        <v>6000000000</v>
      </c>
      <c r="P273" s="8">
        <f t="shared" si="71"/>
        <v>6814739908</v>
      </c>
    </row>
    <row r="274" spans="1:16" ht="38.25" x14ac:dyDescent="0.2">
      <c r="A274" s="19" t="s">
        <v>23</v>
      </c>
      <c r="B274" s="7" t="s">
        <v>217</v>
      </c>
      <c r="C274" s="8">
        <f>C275</f>
        <v>540000000</v>
      </c>
      <c r="D274" s="8">
        <f>D275</f>
        <v>274739908</v>
      </c>
      <c r="E274" s="8"/>
      <c r="F274" s="8">
        <f>F275</f>
        <v>0</v>
      </c>
      <c r="G274" s="8"/>
      <c r="H274" s="8">
        <f>H275</f>
        <v>0</v>
      </c>
      <c r="I274" s="8"/>
      <c r="J274" s="8">
        <f t="shared" si="80"/>
        <v>0</v>
      </c>
      <c r="K274" s="8">
        <f t="shared" si="80"/>
        <v>0</v>
      </c>
      <c r="L274" s="8">
        <f t="shared" si="80"/>
        <v>0</v>
      </c>
      <c r="M274" s="8">
        <f t="shared" si="80"/>
        <v>0</v>
      </c>
      <c r="N274" s="8">
        <f t="shared" si="80"/>
        <v>0</v>
      </c>
      <c r="O274" s="8">
        <f t="shared" si="80"/>
        <v>6000000000</v>
      </c>
      <c r="P274" s="8">
        <f t="shared" si="71"/>
        <v>6814739908</v>
      </c>
    </row>
    <row r="275" spans="1:16" ht="51" x14ac:dyDescent="0.2">
      <c r="A275" s="19" t="s">
        <v>25</v>
      </c>
      <c r="B275" s="20" t="s">
        <v>218</v>
      </c>
      <c r="C275" s="8">
        <f>SUM(C276:C278)</f>
        <v>540000000</v>
      </c>
      <c r="D275" s="8">
        <f>SUM(D276:D278)</f>
        <v>274739908</v>
      </c>
      <c r="E275" s="8"/>
      <c r="F275" s="8">
        <f>SUM(F276:F278)</f>
        <v>0</v>
      </c>
      <c r="G275" s="8"/>
      <c r="H275" s="8">
        <f>SUM(H276:H278)</f>
        <v>0</v>
      </c>
      <c r="I275" s="8"/>
      <c r="J275" s="8">
        <f t="shared" ref="J275:O275" si="81">SUM(J276:J278)</f>
        <v>0</v>
      </c>
      <c r="K275" s="8">
        <f t="shared" si="81"/>
        <v>0</v>
      </c>
      <c r="L275" s="8">
        <f t="shared" si="81"/>
        <v>0</v>
      </c>
      <c r="M275" s="8">
        <f t="shared" si="81"/>
        <v>0</v>
      </c>
      <c r="N275" s="8">
        <f t="shared" si="81"/>
        <v>0</v>
      </c>
      <c r="O275" s="8">
        <f t="shared" si="81"/>
        <v>6000000000</v>
      </c>
      <c r="P275" s="8">
        <f t="shared" si="71"/>
        <v>6814739908</v>
      </c>
    </row>
    <row r="276" spans="1:16" ht="63.75" x14ac:dyDescent="0.2">
      <c r="A276" s="27" t="s">
        <v>27</v>
      </c>
      <c r="B276" s="20" t="s">
        <v>219</v>
      </c>
      <c r="C276" s="8"/>
      <c r="D276" s="8">
        <v>263734235</v>
      </c>
      <c r="E276" s="8">
        <v>49</v>
      </c>
      <c r="F276" s="8">
        <v>0</v>
      </c>
      <c r="G276" s="8"/>
      <c r="H276" s="8">
        <v>0</v>
      </c>
      <c r="I276" s="8"/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f t="shared" si="71"/>
        <v>263734235</v>
      </c>
    </row>
    <row r="277" spans="1:16" ht="63.75" x14ac:dyDescent="0.2">
      <c r="A277" s="27" t="s">
        <v>27</v>
      </c>
      <c r="B277" s="20" t="s">
        <v>220</v>
      </c>
      <c r="C277" s="8">
        <v>0</v>
      </c>
      <c r="D277" s="8">
        <v>11005673</v>
      </c>
      <c r="E277" s="8">
        <v>56</v>
      </c>
      <c r="F277" s="8">
        <v>0</v>
      </c>
      <c r="G277" s="8"/>
      <c r="H277" s="8">
        <v>0</v>
      </c>
      <c r="I277" s="8"/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f t="shared" si="71"/>
        <v>11005673</v>
      </c>
    </row>
    <row r="278" spans="1:16" ht="38.25" x14ac:dyDescent="0.2">
      <c r="A278" s="27" t="s">
        <v>27</v>
      </c>
      <c r="B278" s="34" t="s">
        <v>221</v>
      </c>
      <c r="C278" s="8">
        <v>540000000</v>
      </c>
      <c r="D278" s="8">
        <v>0</v>
      </c>
      <c r="E278" s="8"/>
      <c r="F278" s="8">
        <v>0</v>
      </c>
      <c r="G278" s="8"/>
      <c r="H278" s="8">
        <v>0</v>
      </c>
      <c r="I278" s="8"/>
      <c r="J278" s="8">
        <v>0</v>
      </c>
      <c r="K278" s="8">
        <v>0</v>
      </c>
      <c r="L278" s="8">
        <v>0</v>
      </c>
      <c r="M278" s="8"/>
      <c r="N278" s="8">
        <v>0</v>
      </c>
      <c r="O278" s="8">
        <v>6000000000</v>
      </c>
      <c r="P278" s="8">
        <f t="shared" si="71"/>
        <v>6540000000</v>
      </c>
    </row>
    <row r="279" spans="1:16" x14ac:dyDescent="0.2">
      <c r="A279" s="51" t="s">
        <v>222</v>
      </c>
      <c r="B279" s="52"/>
      <c r="C279" s="18">
        <f>C249</f>
        <v>49540000000</v>
      </c>
      <c r="D279" s="18">
        <f>D249</f>
        <v>9475242051</v>
      </c>
      <c r="E279" s="18"/>
      <c r="F279" s="18">
        <f>F249</f>
        <v>0</v>
      </c>
      <c r="G279" s="18"/>
      <c r="H279" s="18">
        <f>H249</f>
        <v>4102077711</v>
      </c>
      <c r="I279" s="18"/>
      <c r="J279" s="18">
        <f t="shared" ref="J279:O279" si="82">J249</f>
        <v>0</v>
      </c>
      <c r="K279" s="18">
        <f t="shared" si="82"/>
        <v>0</v>
      </c>
      <c r="L279" s="18">
        <f t="shared" si="82"/>
        <v>0</v>
      </c>
      <c r="M279" s="18">
        <f t="shared" si="82"/>
        <v>0</v>
      </c>
      <c r="N279" s="18">
        <f t="shared" si="82"/>
        <v>0</v>
      </c>
      <c r="O279" s="18">
        <f t="shared" si="82"/>
        <v>6000000000</v>
      </c>
      <c r="P279" s="18">
        <f t="shared" si="71"/>
        <v>69117319762</v>
      </c>
    </row>
    <row r="280" spans="1:16" x14ac:dyDescent="0.2">
      <c r="A280" s="49" t="s">
        <v>223</v>
      </c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</row>
    <row r="281" spans="1:16" ht="25.5" x14ac:dyDescent="0.2">
      <c r="A281" s="6" t="s">
        <v>29</v>
      </c>
      <c r="B281" s="7" t="s">
        <v>30</v>
      </c>
      <c r="C281" s="8">
        <f>C282</f>
        <v>9280892252</v>
      </c>
      <c r="D281" s="8">
        <f>D282</f>
        <v>4449896587</v>
      </c>
      <c r="E281" s="8"/>
      <c r="F281" s="8">
        <f>F282</f>
        <v>15791866769</v>
      </c>
      <c r="G281" s="8"/>
      <c r="H281" s="8">
        <f>H282</f>
        <v>0</v>
      </c>
      <c r="I281" s="8"/>
      <c r="J281" s="8">
        <f t="shared" ref="J281:O282" si="83">J282</f>
        <v>19196465200</v>
      </c>
      <c r="K281" s="8">
        <f t="shared" si="83"/>
        <v>1133250000</v>
      </c>
      <c r="L281" s="8">
        <f t="shared" si="83"/>
        <v>0</v>
      </c>
      <c r="M281" s="8">
        <f t="shared" si="83"/>
        <v>0</v>
      </c>
      <c r="N281" s="8">
        <f t="shared" si="83"/>
        <v>0</v>
      </c>
      <c r="O281" s="8">
        <f t="shared" si="83"/>
        <v>3242634975</v>
      </c>
      <c r="P281" s="8">
        <f t="shared" ref="P281:P294" si="84">C281+D281+F281+H281+J281+K281+L281+M281+N281+O281</f>
        <v>53095005783</v>
      </c>
    </row>
    <row r="282" spans="1:16" ht="25.5" x14ac:dyDescent="0.2">
      <c r="A282" s="6" t="s">
        <v>21</v>
      </c>
      <c r="B282" s="7" t="s">
        <v>224</v>
      </c>
      <c r="C282" s="8">
        <f>C283</f>
        <v>9280892252</v>
      </c>
      <c r="D282" s="8">
        <f>D283</f>
        <v>4449896587</v>
      </c>
      <c r="E282" s="8"/>
      <c r="F282" s="8">
        <f>F283</f>
        <v>15791866769</v>
      </c>
      <c r="G282" s="8"/>
      <c r="H282" s="8">
        <f>H283</f>
        <v>0</v>
      </c>
      <c r="I282" s="8"/>
      <c r="J282" s="8">
        <f>J283</f>
        <v>19196465200</v>
      </c>
      <c r="K282" s="8">
        <f t="shared" si="83"/>
        <v>1133250000</v>
      </c>
      <c r="L282" s="8">
        <f t="shared" si="83"/>
        <v>0</v>
      </c>
      <c r="M282" s="8">
        <f t="shared" si="83"/>
        <v>0</v>
      </c>
      <c r="N282" s="8">
        <f t="shared" si="83"/>
        <v>0</v>
      </c>
      <c r="O282" s="8">
        <f t="shared" si="83"/>
        <v>3242634975</v>
      </c>
      <c r="P282" s="8">
        <f t="shared" si="84"/>
        <v>53095005783</v>
      </c>
    </row>
    <row r="283" spans="1:16" ht="25.5" x14ac:dyDescent="0.2">
      <c r="A283" s="19" t="s">
        <v>23</v>
      </c>
      <c r="B283" s="7" t="s">
        <v>225</v>
      </c>
      <c r="C283" s="8">
        <f>C284+C290+C292</f>
        <v>9280892252</v>
      </c>
      <c r="D283" s="8">
        <f>D284+D290+D292</f>
        <v>4449896587</v>
      </c>
      <c r="E283" s="8"/>
      <c r="F283" s="8">
        <f>F284+F290+F292</f>
        <v>15791866769</v>
      </c>
      <c r="G283" s="8"/>
      <c r="H283" s="8">
        <f>H284+H290+H292</f>
        <v>0</v>
      </c>
      <c r="I283" s="8"/>
      <c r="J283" s="8">
        <f t="shared" ref="J283:O283" si="85">J284+J290+J292</f>
        <v>19196465200</v>
      </c>
      <c r="K283" s="8">
        <f t="shared" si="85"/>
        <v>1133250000</v>
      </c>
      <c r="L283" s="8">
        <f t="shared" si="85"/>
        <v>0</v>
      </c>
      <c r="M283" s="8">
        <f t="shared" si="85"/>
        <v>0</v>
      </c>
      <c r="N283" s="8">
        <f t="shared" si="85"/>
        <v>0</v>
      </c>
      <c r="O283" s="8">
        <f t="shared" si="85"/>
        <v>3242634975</v>
      </c>
      <c r="P283" s="8">
        <f t="shared" si="84"/>
        <v>53095005783</v>
      </c>
    </row>
    <row r="284" spans="1:16" ht="25.5" x14ac:dyDescent="0.2">
      <c r="A284" s="35" t="s">
        <v>25</v>
      </c>
      <c r="B284" s="20" t="s">
        <v>226</v>
      </c>
      <c r="C284" s="8">
        <f>SUM(C285:C289)</f>
        <v>0</v>
      </c>
      <c r="D284" s="8">
        <f>SUM(D285:D289)</f>
        <v>0</v>
      </c>
      <c r="E284" s="8"/>
      <c r="F284" s="8">
        <f>SUM(F285:F289)</f>
        <v>1532293570</v>
      </c>
      <c r="G284" s="8"/>
      <c r="H284" s="8">
        <f>SUM(H285:H289)</f>
        <v>0</v>
      </c>
      <c r="I284" s="8"/>
      <c r="J284" s="8">
        <f>SUM(J285:J289)</f>
        <v>0</v>
      </c>
      <c r="K284" s="8">
        <f>SUM(K285:K289)</f>
        <v>0</v>
      </c>
      <c r="L284" s="8">
        <f t="shared" ref="L284" si="86">SUM(L289:L289)</f>
        <v>0</v>
      </c>
      <c r="M284" s="8">
        <f>SUM(M285:M289)</f>
        <v>0</v>
      </c>
      <c r="N284" s="8">
        <f>SUM(N285:N289)</f>
        <v>0</v>
      </c>
      <c r="O284" s="8">
        <f>SUM(O285:O289)</f>
        <v>0</v>
      </c>
      <c r="P284" s="8">
        <f t="shared" si="84"/>
        <v>1532293570</v>
      </c>
    </row>
    <row r="285" spans="1:16" x14ac:dyDescent="0.2">
      <c r="A285" s="36" t="s">
        <v>27</v>
      </c>
      <c r="B285" s="20" t="s">
        <v>227</v>
      </c>
      <c r="C285" s="31">
        <v>0</v>
      </c>
      <c r="D285" s="8">
        <v>0</v>
      </c>
      <c r="E285" s="8"/>
      <c r="F285" s="31">
        <v>146642439</v>
      </c>
      <c r="G285" s="31">
        <v>9</v>
      </c>
      <c r="H285" s="31">
        <v>0</v>
      </c>
      <c r="I285" s="31"/>
      <c r="J285" s="31">
        <v>0</v>
      </c>
      <c r="K285" s="31">
        <v>0</v>
      </c>
      <c r="L285" s="31"/>
      <c r="M285" s="31">
        <v>0</v>
      </c>
      <c r="N285" s="31">
        <v>0</v>
      </c>
      <c r="O285" s="31">
        <v>0</v>
      </c>
      <c r="P285" s="8">
        <f t="shared" si="84"/>
        <v>146642439</v>
      </c>
    </row>
    <row r="286" spans="1:16" ht="38.25" x14ac:dyDescent="0.2">
      <c r="A286" s="36" t="s">
        <v>27</v>
      </c>
      <c r="B286" s="20" t="s">
        <v>228</v>
      </c>
      <c r="C286" s="31">
        <v>0</v>
      </c>
      <c r="D286" s="8">
        <v>0</v>
      </c>
      <c r="E286" s="8"/>
      <c r="F286" s="31">
        <v>229309539</v>
      </c>
      <c r="G286" s="31">
        <v>9</v>
      </c>
      <c r="H286" s="31">
        <v>0</v>
      </c>
      <c r="I286" s="31"/>
      <c r="J286" s="31">
        <v>0</v>
      </c>
      <c r="K286" s="31">
        <v>0</v>
      </c>
      <c r="L286" s="31"/>
      <c r="M286" s="31">
        <v>0</v>
      </c>
      <c r="N286" s="31">
        <v>0</v>
      </c>
      <c r="O286" s="31">
        <v>0</v>
      </c>
      <c r="P286" s="8">
        <f t="shared" si="84"/>
        <v>229309539</v>
      </c>
    </row>
    <row r="287" spans="1:16" ht="25.5" x14ac:dyDescent="0.2">
      <c r="A287" s="36" t="s">
        <v>27</v>
      </c>
      <c r="B287" s="20" t="s">
        <v>229</v>
      </c>
      <c r="C287" s="31">
        <v>0</v>
      </c>
      <c r="D287" s="8">
        <v>0</v>
      </c>
      <c r="E287" s="8"/>
      <c r="F287" s="31">
        <v>450967622</v>
      </c>
      <c r="G287" s="31">
        <v>9</v>
      </c>
      <c r="H287" s="31">
        <v>0</v>
      </c>
      <c r="I287" s="31"/>
      <c r="J287" s="31">
        <v>0</v>
      </c>
      <c r="K287" s="31">
        <v>0</v>
      </c>
      <c r="L287" s="31"/>
      <c r="M287" s="31">
        <v>0</v>
      </c>
      <c r="N287" s="31">
        <v>0</v>
      </c>
      <c r="O287" s="31">
        <v>0</v>
      </c>
      <c r="P287" s="8">
        <f t="shared" si="84"/>
        <v>450967622</v>
      </c>
    </row>
    <row r="288" spans="1:16" ht="38.25" x14ac:dyDescent="0.2">
      <c r="A288" s="36" t="s">
        <v>27</v>
      </c>
      <c r="B288" s="20" t="s">
        <v>230</v>
      </c>
      <c r="C288" s="31">
        <v>0</v>
      </c>
      <c r="D288" s="8">
        <v>0</v>
      </c>
      <c r="E288" s="8"/>
      <c r="F288" s="31">
        <v>458350000</v>
      </c>
      <c r="G288" s="31">
        <v>9</v>
      </c>
      <c r="H288" s="31">
        <v>0</v>
      </c>
      <c r="I288" s="31"/>
      <c r="J288" s="31">
        <v>0</v>
      </c>
      <c r="K288" s="31">
        <v>0</v>
      </c>
      <c r="L288" s="31"/>
      <c r="M288" s="31">
        <v>0</v>
      </c>
      <c r="N288" s="31">
        <v>0</v>
      </c>
      <c r="O288" s="31">
        <v>0</v>
      </c>
      <c r="P288" s="8">
        <f t="shared" si="84"/>
        <v>458350000</v>
      </c>
    </row>
    <row r="289" spans="1:16" ht="25.5" x14ac:dyDescent="0.2">
      <c r="A289" s="36" t="s">
        <v>27</v>
      </c>
      <c r="B289" s="20" t="s">
        <v>231</v>
      </c>
      <c r="C289" s="31">
        <v>0</v>
      </c>
      <c r="D289" s="8">
        <v>0</v>
      </c>
      <c r="E289" s="8"/>
      <c r="F289" s="31">
        <v>247023970</v>
      </c>
      <c r="G289" s="31">
        <v>9</v>
      </c>
      <c r="H289" s="31">
        <v>0</v>
      </c>
      <c r="I289" s="31"/>
      <c r="J289" s="31">
        <v>0</v>
      </c>
      <c r="K289" s="31">
        <v>0</v>
      </c>
      <c r="L289" s="31">
        <v>0</v>
      </c>
      <c r="M289" s="31"/>
      <c r="N289" s="31">
        <v>0</v>
      </c>
      <c r="O289" s="31">
        <v>0</v>
      </c>
      <c r="P289" s="8">
        <f t="shared" si="84"/>
        <v>247023970</v>
      </c>
    </row>
    <row r="290" spans="1:16" ht="25.5" x14ac:dyDescent="0.2">
      <c r="A290" s="19" t="s">
        <v>25</v>
      </c>
      <c r="B290" s="20" t="s">
        <v>232</v>
      </c>
      <c r="C290" s="8">
        <f>SUM(C291:C291)</f>
        <v>8160136052</v>
      </c>
      <c r="D290" s="8">
        <f>SUM(D291:D291)</f>
        <v>0</v>
      </c>
      <c r="E290" s="8"/>
      <c r="F290" s="8">
        <f>SUM(F291:F291)</f>
        <v>0</v>
      </c>
      <c r="G290" s="8"/>
      <c r="H290" s="8">
        <f>SUM(H291:H291)</f>
        <v>0</v>
      </c>
      <c r="I290" s="8"/>
      <c r="J290" s="8">
        <f>SUM(J291:J291)</f>
        <v>0</v>
      </c>
      <c r="K290" s="8">
        <f>SUM(K291:K291)</f>
        <v>0</v>
      </c>
      <c r="L290" s="8">
        <f t="shared" ref="L290" si="87">SUM(L291:L291)</f>
        <v>0</v>
      </c>
      <c r="M290" s="8">
        <f>SUM(M291:M291)</f>
        <v>0</v>
      </c>
      <c r="N290" s="8">
        <f>SUM(N291:N291)</f>
        <v>0</v>
      </c>
      <c r="O290" s="8">
        <f>SUM(O291:O291)</f>
        <v>0</v>
      </c>
      <c r="P290" s="8">
        <f t="shared" si="84"/>
        <v>8160136052</v>
      </c>
    </row>
    <row r="291" spans="1:16" ht="25.5" x14ac:dyDescent="0.25">
      <c r="A291" s="19" t="s">
        <v>27</v>
      </c>
      <c r="B291" s="20" t="s">
        <v>233</v>
      </c>
      <c r="C291" s="37">
        <v>8160136052</v>
      </c>
      <c r="D291" s="8">
        <v>0</v>
      </c>
      <c r="E291" s="8"/>
      <c r="F291" s="8">
        <v>0</v>
      </c>
      <c r="G291" s="8"/>
      <c r="H291" s="31">
        <v>0</v>
      </c>
      <c r="I291" s="8"/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f t="shared" si="84"/>
        <v>8160136052</v>
      </c>
    </row>
    <row r="292" spans="1:16" ht="25.5" x14ac:dyDescent="0.2">
      <c r="A292" s="35" t="s">
        <v>25</v>
      </c>
      <c r="B292" s="20" t="s">
        <v>234</v>
      </c>
      <c r="C292" s="8">
        <f>SUM(C293:C299)</f>
        <v>1120756200</v>
      </c>
      <c r="D292" s="8">
        <f>SUM(D293:D299)</f>
        <v>4449896587</v>
      </c>
      <c r="E292" s="8"/>
      <c r="F292" s="8">
        <f>SUM(F293:F299)</f>
        <v>14259573199</v>
      </c>
      <c r="G292" s="8"/>
      <c r="H292" s="8">
        <f>SUM(H293:H299)</f>
        <v>0</v>
      </c>
      <c r="I292" s="8"/>
      <c r="J292" s="8">
        <f>SUM(J293:J299)</f>
        <v>19196465200</v>
      </c>
      <c r="K292" s="8">
        <f>SUM(K293:K299)</f>
        <v>1133250000</v>
      </c>
      <c r="L292" s="8">
        <f>SUM(L293:L298)</f>
        <v>0</v>
      </c>
      <c r="M292" s="8">
        <f>SUM(M293:M299)</f>
        <v>0</v>
      </c>
      <c r="N292" s="8">
        <f>SUM(N293:N299)</f>
        <v>0</v>
      </c>
      <c r="O292" s="8">
        <f>SUM(O293:O299)</f>
        <v>3242634975</v>
      </c>
      <c r="P292" s="8">
        <f t="shared" si="84"/>
        <v>43402576161</v>
      </c>
    </row>
    <row r="293" spans="1:16" x14ac:dyDescent="0.2">
      <c r="A293" s="19" t="s">
        <v>27</v>
      </c>
      <c r="B293" s="20" t="s">
        <v>235</v>
      </c>
      <c r="C293" s="31">
        <v>650000000</v>
      </c>
      <c r="D293" s="31"/>
      <c r="E293" s="8">
        <v>53</v>
      </c>
      <c r="F293" s="8">
        <f>9867477406+437742943</f>
        <v>10305220349</v>
      </c>
      <c r="G293" s="8">
        <v>8</v>
      </c>
      <c r="H293" s="8">
        <v>0</v>
      </c>
      <c r="I293" s="8"/>
      <c r="J293" s="8">
        <v>19196465200</v>
      </c>
      <c r="K293" s="8">
        <v>850000000</v>
      </c>
      <c r="L293" s="8">
        <v>0</v>
      </c>
      <c r="M293" s="8">
        <v>0</v>
      </c>
      <c r="N293" s="8">
        <v>0</v>
      </c>
      <c r="O293" s="8">
        <v>3242634975</v>
      </c>
      <c r="P293" s="8">
        <f t="shared" si="84"/>
        <v>34244320524</v>
      </c>
    </row>
    <row r="294" spans="1:16" ht="38.25" x14ac:dyDescent="0.2">
      <c r="A294" s="19" t="s">
        <v>27</v>
      </c>
      <c r="B294" s="38" t="s">
        <v>236</v>
      </c>
      <c r="C294" s="31">
        <v>470756200</v>
      </c>
      <c r="D294" s="31">
        <v>4449896587</v>
      </c>
      <c r="E294" s="31">
        <v>53</v>
      </c>
      <c r="F294" s="8">
        <v>0</v>
      </c>
      <c r="G294" s="8"/>
      <c r="H294" s="31">
        <v>0</v>
      </c>
      <c r="I294" s="31"/>
      <c r="J294" s="31">
        <v>0</v>
      </c>
      <c r="K294" s="31">
        <v>0</v>
      </c>
      <c r="L294" s="31"/>
      <c r="M294" s="31">
        <v>0</v>
      </c>
      <c r="N294" s="31">
        <v>0</v>
      </c>
      <c r="O294" s="31">
        <v>0</v>
      </c>
      <c r="P294" s="8">
        <f t="shared" si="84"/>
        <v>4920652787</v>
      </c>
    </row>
    <row r="295" spans="1:16" x14ac:dyDescent="0.2">
      <c r="A295" s="55" t="s">
        <v>27</v>
      </c>
      <c r="B295" s="55" t="s">
        <v>237</v>
      </c>
      <c r="C295" s="53">
        <v>0</v>
      </c>
      <c r="D295" s="53"/>
      <c r="E295" s="53">
        <v>53</v>
      </c>
      <c r="F295" s="8">
        <v>675252865</v>
      </c>
      <c r="G295" s="8">
        <v>10</v>
      </c>
      <c r="H295" s="53">
        <v>0</v>
      </c>
      <c r="I295" s="53"/>
      <c r="J295" s="53">
        <v>0</v>
      </c>
      <c r="K295" s="53">
        <v>0</v>
      </c>
      <c r="L295" s="53">
        <v>0</v>
      </c>
      <c r="M295" s="53">
        <v>0</v>
      </c>
      <c r="N295" s="53">
        <v>0</v>
      </c>
      <c r="O295" s="53">
        <v>0</v>
      </c>
      <c r="P295" s="53">
        <f>C295+D295+F295+F296+H295+J295+K295+L295+M295+N295+O295</f>
        <v>3862558754</v>
      </c>
    </row>
    <row r="296" spans="1:16" x14ac:dyDescent="0.2">
      <c r="A296" s="56"/>
      <c r="B296" s="56"/>
      <c r="C296" s="54"/>
      <c r="D296" s="54"/>
      <c r="E296" s="54"/>
      <c r="F296" s="8">
        <v>3187305889</v>
      </c>
      <c r="G296" s="8">
        <v>7</v>
      </c>
      <c r="H296" s="54"/>
      <c r="I296" s="54"/>
      <c r="J296" s="54"/>
      <c r="K296" s="54"/>
      <c r="L296" s="54"/>
      <c r="M296" s="54"/>
      <c r="N296" s="54"/>
      <c r="O296" s="54"/>
      <c r="P296" s="54"/>
    </row>
    <row r="297" spans="1:16" ht="25.5" x14ac:dyDescent="0.2">
      <c r="A297" s="19" t="s">
        <v>27</v>
      </c>
      <c r="B297" s="39" t="s">
        <v>238</v>
      </c>
      <c r="C297" s="31">
        <v>0</v>
      </c>
      <c r="D297" s="31">
        <v>0</v>
      </c>
      <c r="E297" s="33"/>
      <c r="F297" s="8">
        <v>91794096</v>
      </c>
      <c r="G297" s="8">
        <v>7</v>
      </c>
      <c r="H297" s="31">
        <v>0</v>
      </c>
      <c r="I297" s="31"/>
      <c r="J297" s="31">
        <v>0</v>
      </c>
      <c r="K297" s="31">
        <v>0</v>
      </c>
      <c r="L297" s="31"/>
      <c r="M297" s="31">
        <v>0</v>
      </c>
      <c r="N297" s="31">
        <v>0</v>
      </c>
      <c r="O297" s="31">
        <v>0</v>
      </c>
      <c r="P297" s="8">
        <f t="shared" ref="P297" si="88">C297+D297+F297+H297+J297+K297+L297+M297+N297+O297</f>
        <v>91794096</v>
      </c>
    </row>
    <row r="298" spans="1:16" ht="38.25" x14ac:dyDescent="0.2">
      <c r="A298" s="19" t="s">
        <v>27</v>
      </c>
      <c r="B298" s="20" t="s">
        <v>239</v>
      </c>
      <c r="C298" s="31">
        <v>0</v>
      </c>
      <c r="D298" s="8">
        <v>0</v>
      </c>
      <c r="E298" s="8"/>
      <c r="F298" s="8">
        <v>0</v>
      </c>
      <c r="G298" s="8"/>
      <c r="H298" s="8">
        <v>0</v>
      </c>
      <c r="I298" s="8"/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f>C298+D298+F298+H298+J298+K298+L298+M298+N298+O298</f>
        <v>0</v>
      </c>
    </row>
    <row r="299" spans="1:16" ht="25.5" x14ac:dyDescent="0.2">
      <c r="A299" s="19" t="s">
        <v>27</v>
      </c>
      <c r="B299" s="21" t="s">
        <v>240</v>
      </c>
      <c r="C299" s="31">
        <v>0</v>
      </c>
      <c r="D299" s="8">
        <v>0</v>
      </c>
      <c r="E299" s="8"/>
      <c r="F299" s="8">
        <v>0</v>
      </c>
      <c r="G299" s="8"/>
      <c r="H299" s="8">
        <v>0</v>
      </c>
      <c r="I299" s="8"/>
      <c r="J299" s="8">
        <v>0</v>
      </c>
      <c r="K299" s="8">
        <v>283250000</v>
      </c>
      <c r="L299" s="8"/>
      <c r="M299" s="8">
        <v>0</v>
      </c>
      <c r="N299" s="8">
        <v>0</v>
      </c>
      <c r="O299" s="8">
        <v>0</v>
      </c>
      <c r="P299" s="8">
        <f t="shared" ref="P299" si="89">C299+D299+F299+H299+J299+K299+L299+M299+N299+O299</f>
        <v>283250000</v>
      </c>
    </row>
    <row r="300" spans="1:16" x14ac:dyDescent="0.2">
      <c r="A300" s="51" t="s">
        <v>241</v>
      </c>
      <c r="B300" s="52"/>
      <c r="C300" s="18">
        <f>C281</f>
        <v>9280892252</v>
      </c>
      <c r="D300" s="18">
        <f>D281</f>
        <v>4449896587</v>
      </c>
      <c r="E300" s="18"/>
      <c r="F300" s="18">
        <f>F281</f>
        <v>15791866769</v>
      </c>
      <c r="G300" s="18"/>
      <c r="H300" s="18">
        <f>H281</f>
        <v>0</v>
      </c>
      <c r="I300" s="18"/>
      <c r="J300" s="18">
        <f t="shared" ref="J300:O300" si="90">J281</f>
        <v>19196465200</v>
      </c>
      <c r="K300" s="18">
        <f t="shared" si="90"/>
        <v>1133250000</v>
      </c>
      <c r="L300" s="18">
        <f t="shared" si="90"/>
        <v>0</v>
      </c>
      <c r="M300" s="18">
        <f t="shared" si="90"/>
        <v>0</v>
      </c>
      <c r="N300" s="18">
        <f t="shared" si="90"/>
        <v>0</v>
      </c>
      <c r="O300" s="18">
        <f t="shared" si="90"/>
        <v>3242634975</v>
      </c>
      <c r="P300" s="18">
        <f>C300+D300+F300+H300+J300+K300+L300+M300+N300+O300</f>
        <v>53095005783</v>
      </c>
    </row>
    <row r="301" spans="1:16" x14ac:dyDescent="0.2">
      <c r="A301" s="49" t="s">
        <v>242</v>
      </c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</row>
    <row r="302" spans="1:16" ht="38.25" x14ac:dyDescent="0.2">
      <c r="A302" s="6" t="s">
        <v>106</v>
      </c>
      <c r="B302" s="7" t="s">
        <v>107</v>
      </c>
      <c r="C302" s="8">
        <f t="shared" ref="C302:D303" si="91">C303</f>
        <v>825075172</v>
      </c>
      <c r="D302" s="8">
        <f t="shared" si="91"/>
        <v>2472197856.3427496</v>
      </c>
      <c r="E302" s="8"/>
      <c r="F302" s="8">
        <f>F303</f>
        <v>0</v>
      </c>
      <c r="G302" s="8"/>
      <c r="H302" s="8">
        <f>H303</f>
        <v>0</v>
      </c>
      <c r="I302" s="8"/>
      <c r="J302" s="8">
        <f t="shared" ref="J302:O303" si="92">J303</f>
        <v>0</v>
      </c>
      <c r="K302" s="8">
        <f t="shared" si="92"/>
        <v>0</v>
      </c>
      <c r="L302" s="8">
        <f t="shared" si="92"/>
        <v>0</v>
      </c>
      <c r="M302" s="8">
        <f t="shared" si="92"/>
        <v>0</v>
      </c>
      <c r="N302" s="8">
        <f t="shared" si="92"/>
        <v>0</v>
      </c>
      <c r="O302" s="8">
        <f t="shared" si="92"/>
        <v>0</v>
      </c>
      <c r="P302" s="8">
        <f t="shared" ref="P302:P329" si="93">C302+D302+F302+H302+J302+K302+L302+M302+N302+O302</f>
        <v>3297273028.3427496</v>
      </c>
    </row>
    <row r="303" spans="1:16" ht="25.5" x14ac:dyDescent="0.2">
      <c r="A303" s="6" t="s">
        <v>21</v>
      </c>
      <c r="B303" s="7" t="s">
        <v>243</v>
      </c>
      <c r="C303" s="8">
        <f t="shared" si="91"/>
        <v>825075172</v>
      </c>
      <c r="D303" s="8">
        <f t="shared" si="91"/>
        <v>2472197856.3427496</v>
      </c>
      <c r="E303" s="8"/>
      <c r="F303" s="8">
        <f>F304</f>
        <v>0</v>
      </c>
      <c r="G303" s="8"/>
      <c r="H303" s="8">
        <f>H304</f>
        <v>0</v>
      </c>
      <c r="I303" s="8"/>
      <c r="J303" s="8">
        <f t="shared" si="92"/>
        <v>0</v>
      </c>
      <c r="K303" s="8">
        <f t="shared" si="92"/>
        <v>0</v>
      </c>
      <c r="L303" s="8">
        <f t="shared" si="92"/>
        <v>0</v>
      </c>
      <c r="M303" s="8">
        <f t="shared" si="92"/>
        <v>0</v>
      </c>
      <c r="N303" s="8">
        <f t="shared" si="92"/>
        <v>0</v>
      </c>
      <c r="O303" s="8">
        <f t="shared" si="92"/>
        <v>0</v>
      </c>
      <c r="P303" s="8">
        <f t="shared" si="93"/>
        <v>3297273028.3427496</v>
      </c>
    </row>
    <row r="304" spans="1:16" ht="25.5" x14ac:dyDescent="0.2">
      <c r="A304" s="6" t="s">
        <v>23</v>
      </c>
      <c r="B304" s="7" t="s">
        <v>244</v>
      </c>
      <c r="C304" s="8">
        <f>C305+C307</f>
        <v>825075172</v>
      </c>
      <c r="D304" s="8">
        <f>D305+D307</f>
        <v>2472197856.3427496</v>
      </c>
      <c r="E304" s="8"/>
      <c r="F304" s="8">
        <f>F305+F307</f>
        <v>0</v>
      </c>
      <c r="G304" s="8"/>
      <c r="H304" s="8">
        <f>H305+H307</f>
        <v>0</v>
      </c>
      <c r="I304" s="8"/>
      <c r="J304" s="8">
        <f>J305+J307</f>
        <v>0</v>
      </c>
      <c r="K304" s="8">
        <f>K305+K307</f>
        <v>0</v>
      </c>
      <c r="L304" s="8">
        <f>L307</f>
        <v>0</v>
      </c>
      <c r="M304" s="8">
        <f>M305+M307</f>
        <v>0</v>
      </c>
      <c r="N304" s="8">
        <f>N305+N307</f>
        <v>0</v>
      </c>
      <c r="O304" s="8">
        <f>O305+O307</f>
        <v>0</v>
      </c>
      <c r="P304" s="8">
        <f t="shared" si="93"/>
        <v>3297273028.3427496</v>
      </c>
    </row>
    <row r="305" spans="1:16" ht="38.25" x14ac:dyDescent="0.2">
      <c r="A305" s="19" t="s">
        <v>25</v>
      </c>
      <c r="B305" s="20" t="s">
        <v>245</v>
      </c>
      <c r="C305" s="8">
        <f>SUM(C306:C306)</f>
        <v>36076454</v>
      </c>
      <c r="D305" s="8">
        <f>SUM(D306:D306)</f>
        <v>0</v>
      </c>
      <c r="E305" s="8"/>
      <c r="F305" s="8">
        <f>SUM(F306:F306)</f>
        <v>0</v>
      </c>
      <c r="G305" s="8"/>
      <c r="H305" s="8">
        <f>SUM(H306:H306)</f>
        <v>0</v>
      </c>
      <c r="I305" s="8"/>
      <c r="J305" s="8">
        <f>SUM(J306:J306)</f>
        <v>0</v>
      </c>
      <c r="K305" s="8">
        <f>SUM(K306:K306)</f>
        <v>0</v>
      </c>
      <c r="L305" s="8"/>
      <c r="M305" s="8">
        <f>SUM(M306:M306)</f>
        <v>0</v>
      </c>
      <c r="N305" s="8">
        <f>SUM(N306:N306)</f>
        <v>0</v>
      </c>
      <c r="O305" s="8">
        <f>SUM(O306:O306)</f>
        <v>0</v>
      </c>
      <c r="P305" s="8">
        <f t="shared" si="93"/>
        <v>36076454</v>
      </c>
    </row>
    <row r="306" spans="1:16" ht="38.25" x14ac:dyDescent="0.2">
      <c r="A306" s="19" t="s">
        <v>27</v>
      </c>
      <c r="B306" s="20" t="s">
        <v>246</v>
      </c>
      <c r="C306" s="8">
        <v>36076454</v>
      </c>
      <c r="D306" s="8">
        <v>0</v>
      </c>
      <c r="E306" s="8"/>
      <c r="F306" s="8">
        <v>0</v>
      </c>
      <c r="G306" s="8"/>
      <c r="H306" s="8">
        <v>0</v>
      </c>
      <c r="I306" s="8"/>
      <c r="J306" s="8">
        <v>0</v>
      </c>
      <c r="K306" s="8">
        <v>0</v>
      </c>
      <c r="L306" s="8"/>
      <c r="M306" s="8">
        <v>0</v>
      </c>
      <c r="N306" s="8">
        <v>0</v>
      </c>
      <c r="O306" s="8">
        <v>0</v>
      </c>
      <c r="P306" s="8">
        <f t="shared" si="93"/>
        <v>36076454</v>
      </c>
    </row>
    <row r="307" spans="1:16" ht="25.5" x14ac:dyDescent="0.2">
      <c r="A307" s="6" t="s">
        <v>25</v>
      </c>
      <c r="B307" s="7" t="s">
        <v>247</v>
      </c>
      <c r="C307" s="8">
        <f>SUM(C308:C329)</f>
        <v>788998718</v>
      </c>
      <c r="D307" s="8">
        <f>SUM(D308:D329)</f>
        <v>2472197856.3427496</v>
      </c>
      <c r="E307" s="8"/>
      <c r="F307" s="8">
        <f>SUM(F308:F329)</f>
        <v>0</v>
      </c>
      <c r="G307" s="8"/>
      <c r="H307" s="8">
        <f>SUM(H308:H329)</f>
        <v>0</v>
      </c>
      <c r="I307" s="8"/>
      <c r="J307" s="8">
        <f>SUM(J308:J329)</f>
        <v>0</v>
      </c>
      <c r="K307" s="8">
        <f>SUM(K308:K329)</f>
        <v>0</v>
      </c>
      <c r="L307" s="8">
        <f t="shared" ref="L307" si="94">SUM(L309:L329)</f>
        <v>0</v>
      </c>
      <c r="M307" s="8">
        <f>SUM(M308:M329)</f>
        <v>0</v>
      </c>
      <c r="N307" s="8">
        <f>SUM(N308:N329)</f>
        <v>0</v>
      </c>
      <c r="O307" s="8">
        <f>SUM(O308:O329)</f>
        <v>0</v>
      </c>
      <c r="P307" s="8">
        <f t="shared" si="93"/>
        <v>3261196574.3427496</v>
      </c>
    </row>
    <row r="308" spans="1:16" ht="25.5" x14ac:dyDescent="0.2">
      <c r="A308" s="6"/>
      <c r="B308" s="7" t="s">
        <v>248</v>
      </c>
      <c r="C308" s="8">
        <v>0</v>
      </c>
      <c r="D308" s="8">
        <v>51785783.342749596</v>
      </c>
      <c r="E308" s="8">
        <v>24</v>
      </c>
      <c r="F308" s="8">
        <v>0</v>
      </c>
      <c r="G308" s="8"/>
      <c r="H308" s="8">
        <v>0</v>
      </c>
      <c r="I308" s="8"/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f t="shared" si="93"/>
        <v>51785783.342749596</v>
      </c>
    </row>
    <row r="309" spans="1:16" x14ac:dyDescent="0.2">
      <c r="A309" s="19" t="s">
        <v>27</v>
      </c>
      <c r="B309" s="20" t="s">
        <v>249</v>
      </c>
      <c r="C309" s="8">
        <v>0</v>
      </c>
      <c r="D309" s="8">
        <v>1235818041</v>
      </c>
      <c r="E309" s="8">
        <v>24</v>
      </c>
      <c r="F309" s="8">
        <v>0</v>
      </c>
      <c r="G309" s="8"/>
      <c r="H309" s="8">
        <v>0</v>
      </c>
      <c r="I309" s="8"/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f t="shared" si="93"/>
        <v>1235818041</v>
      </c>
    </row>
    <row r="310" spans="1:16" x14ac:dyDescent="0.2">
      <c r="A310" s="19" t="s">
        <v>27</v>
      </c>
      <c r="B310" s="20" t="s">
        <v>70</v>
      </c>
      <c r="C310" s="8">
        <v>0</v>
      </c>
      <c r="D310" s="8">
        <v>57313305</v>
      </c>
      <c r="E310" s="8">
        <v>24</v>
      </c>
      <c r="F310" s="8">
        <v>0</v>
      </c>
      <c r="G310" s="8"/>
      <c r="H310" s="8">
        <v>0</v>
      </c>
      <c r="I310" s="8"/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f t="shared" si="93"/>
        <v>57313305</v>
      </c>
    </row>
    <row r="311" spans="1:16" x14ac:dyDescent="0.2">
      <c r="A311" s="19" t="s">
        <v>27</v>
      </c>
      <c r="B311" s="20" t="s">
        <v>250</v>
      </c>
      <c r="C311" s="8">
        <v>20275930</v>
      </c>
      <c r="D311" s="8">
        <v>0</v>
      </c>
      <c r="E311" s="8"/>
      <c r="F311" s="8">
        <v>0</v>
      </c>
      <c r="G311" s="8"/>
      <c r="H311" s="8">
        <v>0</v>
      </c>
      <c r="I311" s="8"/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f t="shared" si="93"/>
        <v>20275930</v>
      </c>
    </row>
    <row r="312" spans="1:16" x14ac:dyDescent="0.2">
      <c r="A312" s="19" t="s">
        <v>27</v>
      </c>
      <c r="B312" s="20" t="s">
        <v>251</v>
      </c>
      <c r="C312" s="8">
        <v>57313305</v>
      </c>
      <c r="D312" s="8">
        <v>0</v>
      </c>
      <c r="E312" s="8"/>
      <c r="F312" s="8">
        <v>0</v>
      </c>
      <c r="G312" s="8"/>
      <c r="H312" s="8">
        <v>0</v>
      </c>
      <c r="I312" s="8"/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f t="shared" si="93"/>
        <v>57313305</v>
      </c>
    </row>
    <row r="313" spans="1:16" x14ac:dyDescent="0.2">
      <c r="A313" s="19" t="s">
        <v>27</v>
      </c>
      <c r="B313" s="20" t="s">
        <v>252</v>
      </c>
      <c r="C313" s="8">
        <v>0</v>
      </c>
      <c r="D313" s="8">
        <v>550000000</v>
      </c>
      <c r="E313" s="8">
        <v>24</v>
      </c>
      <c r="F313" s="8">
        <v>0</v>
      </c>
      <c r="G313" s="8"/>
      <c r="H313" s="8">
        <v>0</v>
      </c>
      <c r="I313" s="8"/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f t="shared" si="93"/>
        <v>550000000</v>
      </c>
    </row>
    <row r="314" spans="1:16" x14ac:dyDescent="0.2">
      <c r="A314" s="19" t="s">
        <v>27</v>
      </c>
      <c r="B314" s="20" t="s">
        <v>64</v>
      </c>
      <c r="C314" s="8">
        <v>0</v>
      </c>
      <c r="D314" s="8">
        <v>90000000</v>
      </c>
      <c r="E314" s="8">
        <v>24</v>
      </c>
      <c r="F314" s="8">
        <v>0</v>
      </c>
      <c r="G314" s="8"/>
      <c r="H314" s="8">
        <v>0</v>
      </c>
      <c r="I314" s="8"/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f t="shared" si="93"/>
        <v>90000000</v>
      </c>
    </row>
    <row r="315" spans="1:16" x14ac:dyDescent="0.2">
      <c r="A315" s="19" t="s">
        <v>27</v>
      </c>
      <c r="B315" s="20" t="s">
        <v>67</v>
      </c>
      <c r="C315" s="8">
        <v>0</v>
      </c>
      <c r="D315" s="8">
        <v>74990360</v>
      </c>
      <c r="E315" s="8"/>
      <c r="F315" s="8">
        <v>0</v>
      </c>
      <c r="G315" s="8"/>
      <c r="H315" s="8">
        <v>0</v>
      </c>
      <c r="I315" s="8"/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f t="shared" si="93"/>
        <v>74990360</v>
      </c>
    </row>
    <row r="316" spans="1:16" x14ac:dyDescent="0.2">
      <c r="A316" s="19" t="s">
        <v>27</v>
      </c>
      <c r="B316" s="20" t="s">
        <v>65</v>
      </c>
      <c r="C316" s="8">
        <v>59202921</v>
      </c>
      <c r="D316" s="8">
        <v>0</v>
      </c>
      <c r="E316" s="8"/>
      <c r="F316" s="8">
        <v>0</v>
      </c>
      <c r="G316" s="8"/>
      <c r="H316" s="8">
        <v>0</v>
      </c>
      <c r="I316" s="8"/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f t="shared" si="93"/>
        <v>59202921</v>
      </c>
    </row>
    <row r="317" spans="1:16" ht="25.5" x14ac:dyDescent="0.2">
      <c r="A317" s="19" t="s">
        <v>27</v>
      </c>
      <c r="B317" s="20" t="s">
        <v>253</v>
      </c>
      <c r="C317" s="8">
        <v>7164143</v>
      </c>
      <c r="D317" s="8">
        <v>0</v>
      </c>
      <c r="E317" s="8"/>
      <c r="F317" s="8">
        <v>0</v>
      </c>
      <c r="G317" s="8"/>
      <c r="H317" s="8">
        <v>0</v>
      </c>
      <c r="I317" s="8"/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f t="shared" si="93"/>
        <v>7164143</v>
      </c>
    </row>
    <row r="318" spans="1:16" x14ac:dyDescent="0.2">
      <c r="A318" s="19" t="s">
        <v>27</v>
      </c>
      <c r="B318" s="20" t="s">
        <v>66</v>
      </c>
      <c r="C318" s="8">
        <v>0</v>
      </c>
      <c r="D318" s="8">
        <v>123339389</v>
      </c>
      <c r="E318" s="8">
        <v>24</v>
      </c>
      <c r="F318" s="8">
        <v>0</v>
      </c>
      <c r="G318" s="8"/>
      <c r="H318" s="8">
        <v>0</v>
      </c>
      <c r="I318" s="8"/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f t="shared" si="93"/>
        <v>123339389</v>
      </c>
    </row>
    <row r="319" spans="1:16" ht="25.5" x14ac:dyDescent="0.2">
      <c r="A319" s="19" t="s">
        <v>27</v>
      </c>
      <c r="B319" s="20" t="s">
        <v>254</v>
      </c>
      <c r="C319" s="8">
        <v>172413813</v>
      </c>
      <c r="D319" s="8">
        <v>0</v>
      </c>
      <c r="E319" s="8"/>
      <c r="F319" s="8">
        <v>0</v>
      </c>
      <c r="G319" s="8"/>
      <c r="H319" s="8">
        <v>0</v>
      </c>
      <c r="I319" s="8"/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f t="shared" si="93"/>
        <v>172413813</v>
      </c>
    </row>
    <row r="320" spans="1:16" ht="25.5" x14ac:dyDescent="0.2">
      <c r="A320" s="19" t="s">
        <v>27</v>
      </c>
      <c r="B320" s="20" t="s">
        <v>99</v>
      </c>
      <c r="C320" s="8">
        <v>243407722</v>
      </c>
      <c r="D320" s="8">
        <v>0</v>
      </c>
      <c r="E320" s="8"/>
      <c r="F320" s="8">
        <v>0</v>
      </c>
      <c r="G320" s="8"/>
      <c r="H320" s="8">
        <v>0</v>
      </c>
      <c r="I320" s="8"/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f t="shared" si="93"/>
        <v>243407722</v>
      </c>
    </row>
    <row r="321" spans="1:16" x14ac:dyDescent="0.2">
      <c r="A321" s="19" t="s">
        <v>27</v>
      </c>
      <c r="B321" s="20" t="s">
        <v>255</v>
      </c>
      <c r="C321" s="8">
        <v>11543050</v>
      </c>
      <c r="D321" s="8">
        <v>0</v>
      </c>
      <c r="E321" s="8"/>
      <c r="F321" s="8">
        <v>0</v>
      </c>
      <c r="G321" s="8"/>
      <c r="H321" s="8">
        <v>0</v>
      </c>
      <c r="I321" s="8"/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f t="shared" si="93"/>
        <v>11543050</v>
      </c>
    </row>
    <row r="322" spans="1:16" x14ac:dyDescent="0.2">
      <c r="A322" s="19" t="s">
        <v>27</v>
      </c>
      <c r="B322" s="20" t="s">
        <v>256</v>
      </c>
      <c r="C322" s="8">
        <v>90873419</v>
      </c>
      <c r="D322" s="8">
        <v>0</v>
      </c>
      <c r="E322" s="8"/>
      <c r="F322" s="8">
        <v>0</v>
      </c>
      <c r="G322" s="8"/>
      <c r="H322" s="8">
        <v>0</v>
      </c>
      <c r="I322" s="8"/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f t="shared" si="93"/>
        <v>90873419</v>
      </c>
    </row>
    <row r="323" spans="1:16" x14ac:dyDescent="0.2">
      <c r="A323" s="19" t="s">
        <v>27</v>
      </c>
      <c r="B323" s="20" t="s">
        <v>257</v>
      </c>
      <c r="C323" s="8">
        <v>11359179</v>
      </c>
      <c r="D323" s="8">
        <v>0</v>
      </c>
      <c r="E323" s="8"/>
      <c r="F323" s="8">
        <v>0</v>
      </c>
      <c r="G323" s="8"/>
      <c r="H323" s="8">
        <v>0</v>
      </c>
      <c r="I323" s="8"/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f t="shared" si="93"/>
        <v>11359179</v>
      </c>
    </row>
    <row r="324" spans="1:16" x14ac:dyDescent="0.2">
      <c r="A324" s="19" t="s">
        <v>27</v>
      </c>
      <c r="B324" s="20" t="s">
        <v>258</v>
      </c>
      <c r="C324" s="8">
        <v>11359179</v>
      </c>
      <c r="D324" s="8">
        <v>0</v>
      </c>
      <c r="E324" s="8"/>
      <c r="F324" s="8">
        <v>0</v>
      </c>
      <c r="G324" s="8"/>
      <c r="H324" s="8">
        <v>0</v>
      </c>
      <c r="I324" s="8"/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f t="shared" si="93"/>
        <v>11359179</v>
      </c>
    </row>
    <row r="325" spans="1:16" x14ac:dyDescent="0.2">
      <c r="A325" s="19" t="s">
        <v>27</v>
      </c>
      <c r="B325" s="20" t="s">
        <v>259</v>
      </c>
      <c r="C325" s="8">
        <v>68155078</v>
      </c>
      <c r="D325" s="8">
        <v>0</v>
      </c>
      <c r="E325" s="8"/>
      <c r="F325" s="8">
        <v>0</v>
      </c>
      <c r="G325" s="8"/>
      <c r="H325" s="8">
        <v>0</v>
      </c>
      <c r="I325" s="8"/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f t="shared" si="93"/>
        <v>68155078</v>
      </c>
    </row>
    <row r="326" spans="1:16" x14ac:dyDescent="0.2">
      <c r="A326" s="19" t="s">
        <v>27</v>
      </c>
      <c r="B326" s="20" t="s">
        <v>260</v>
      </c>
      <c r="C326" s="8">
        <v>22718347</v>
      </c>
      <c r="D326" s="8">
        <v>0</v>
      </c>
      <c r="E326" s="8"/>
      <c r="F326" s="8">
        <v>0</v>
      </c>
      <c r="G326" s="8"/>
      <c r="H326" s="8">
        <v>0</v>
      </c>
      <c r="I326" s="8"/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f t="shared" si="93"/>
        <v>22718347</v>
      </c>
    </row>
    <row r="327" spans="1:16" x14ac:dyDescent="0.2">
      <c r="A327" s="19" t="s">
        <v>27</v>
      </c>
      <c r="B327" s="20" t="s">
        <v>261</v>
      </c>
      <c r="C327" s="8">
        <v>0</v>
      </c>
      <c r="D327" s="8">
        <v>186950978</v>
      </c>
      <c r="E327" s="8">
        <v>24</v>
      </c>
      <c r="F327" s="8">
        <v>0</v>
      </c>
      <c r="G327" s="8"/>
      <c r="H327" s="8">
        <v>0</v>
      </c>
      <c r="I327" s="8"/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f t="shared" si="93"/>
        <v>186950978</v>
      </c>
    </row>
    <row r="328" spans="1:16" x14ac:dyDescent="0.2">
      <c r="A328" s="19" t="s">
        <v>27</v>
      </c>
      <c r="B328" s="20" t="s">
        <v>262</v>
      </c>
      <c r="C328" s="8">
        <v>13212632</v>
      </c>
      <c r="D328" s="8">
        <v>0</v>
      </c>
      <c r="E328" s="8"/>
      <c r="F328" s="8">
        <v>0</v>
      </c>
      <c r="G328" s="8"/>
      <c r="H328" s="8">
        <v>0</v>
      </c>
      <c r="I328" s="8"/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f t="shared" si="93"/>
        <v>13212632</v>
      </c>
    </row>
    <row r="329" spans="1:16" x14ac:dyDescent="0.2">
      <c r="A329" s="19" t="s">
        <v>27</v>
      </c>
      <c r="B329" s="21" t="s">
        <v>82</v>
      </c>
      <c r="C329" s="8">
        <v>0</v>
      </c>
      <c r="D329" s="8">
        <v>102000000</v>
      </c>
      <c r="E329" s="8">
        <v>24</v>
      </c>
      <c r="F329" s="8">
        <v>0</v>
      </c>
      <c r="G329" s="8"/>
      <c r="H329" s="8">
        <v>0</v>
      </c>
      <c r="I329" s="8"/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f t="shared" si="93"/>
        <v>102000000</v>
      </c>
    </row>
    <row r="330" spans="1:16" x14ac:dyDescent="0.2">
      <c r="A330" s="51" t="s">
        <v>263</v>
      </c>
      <c r="B330" s="52"/>
      <c r="C330" s="18">
        <f>C302</f>
        <v>825075172</v>
      </c>
      <c r="D330" s="18">
        <f>D302</f>
        <v>2472197856.3427496</v>
      </c>
      <c r="E330" s="18"/>
      <c r="F330" s="18">
        <f>F302</f>
        <v>0</v>
      </c>
      <c r="G330" s="18"/>
      <c r="H330" s="18">
        <f>H302</f>
        <v>0</v>
      </c>
      <c r="I330" s="18"/>
      <c r="J330" s="18">
        <f>J302</f>
        <v>0</v>
      </c>
      <c r="K330" s="18">
        <f t="shared" ref="K330:O330" si="95">K302</f>
        <v>0</v>
      </c>
      <c r="L330" s="18">
        <f t="shared" si="95"/>
        <v>0</v>
      </c>
      <c r="M330" s="18">
        <f t="shared" si="95"/>
        <v>0</v>
      </c>
      <c r="N330" s="18">
        <f t="shared" si="95"/>
        <v>0</v>
      </c>
      <c r="O330" s="18">
        <f t="shared" si="95"/>
        <v>0</v>
      </c>
      <c r="P330" s="18">
        <f>P302</f>
        <v>3297273028.3427496</v>
      </c>
    </row>
    <row r="331" spans="1:16" x14ac:dyDescent="0.2">
      <c r="A331" s="49" t="s">
        <v>264</v>
      </c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</row>
    <row r="332" spans="1:16" ht="25.5" x14ac:dyDescent="0.2">
      <c r="A332" s="6" t="s">
        <v>29</v>
      </c>
      <c r="B332" s="7" t="s">
        <v>30</v>
      </c>
      <c r="C332" s="8">
        <f>C333</f>
        <v>6327786995</v>
      </c>
      <c r="D332" s="8">
        <f>D333</f>
        <v>5606189348.9309998</v>
      </c>
      <c r="E332" s="8"/>
      <c r="F332" s="8">
        <f>F333</f>
        <v>0</v>
      </c>
      <c r="G332" s="8"/>
      <c r="H332" s="8">
        <f>H333</f>
        <v>0</v>
      </c>
      <c r="I332" s="8"/>
      <c r="J332" s="8">
        <f t="shared" ref="J332:O333" si="96">J333</f>
        <v>0</v>
      </c>
      <c r="K332" s="8">
        <f t="shared" si="96"/>
        <v>0</v>
      </c>
      <c r="L332" s="8">
        <f t="shared" si="96"/>
        <v>0</v>
      </c>
      <c r="M332" s="8">
        <f t="shared" si="96"/>
        <v>0</v>
      </c>
      <c r="N332" s="8">
        <f t="shared" si="96"/>
        <v>0</v>
      </c>
      <c r="O332" s="8">
        <f t="shared" si="96"/>
        <v>0</v>
      </c>
      <c r="P332" s="8">
        <f t="shared" ref="P332:P393" si="97">C332+D332+F332+H332+J332+K332+L332+M332+N332+O332</f>
        <v>11933976343.931</v>
      </c>
    </row>
    <row r="333" spans="1:16" ht="25.5" x14ac:dyDescent="0.2">
      <c r="A333" s="6" t="s">
        <v>21</v>
      </c>
      <c r="B333" s="7" t="s">
        <v>265</v>
      </c>
      <c r="C333" s="8">
        <f>C334</f>
        <v>6327786995</v>
      </c>
      <c r="D333" s="8">
        <f>D334</f>
        <v>5606189348.9309998</v>
      </c>
      <c r="E333" s="8"/>
      <c r="F333" s="8">
        <f>F334</f>
        <v>0</v>
      </c>
      <c r="G333" s="8"/>
      <c r="H333" s="8">
        <f>H334</f>
        <v>0</v>
      </c>
      <c r="I333" s="8"/>
      <c r="J333" s="8">
        <f t="shared" si="96"/>
        <v>0</v>
      </c>
      <c r="K333" s="8">
        <f t="shared" si="96"/>
        <v>0</v>
      </c>
      <c r="L333" s="8">
        <f t="shared" si="96"/>
        <v>0</v>
      </c>
      <c r="M333" s="8">
        <f t="shared" si="96"/>
        <v>0</v>
      </c>
      <c r="N333" s="8">
        <f t="shared" si="96"/>
        <v>0</v>
      </c>
      <c r="O333" s="8">
        <f t="shared" si="96"/>
        <v>0</v>
      </c>
      <c r="P333" s="8">
        <f t="shared" si="97"/>
        <v>11933976343.931</v>
      </c>
    </row>
    <row r="334" spans="1:16" ht="25.5" x14ac:dyDescent="0.2">
      <c r="A334" s="19" t="s">
        <v>23</v>
      </c>
      <c r="B334" s="7" t="s">
        <v>266</v>
      </c>
      <c r="C334" s="8">
        <f>C335+C355+C378+C380+C382</f>
        <v>6327786995</v>
      </c>
      <c r="D334" s="8">
        <f>D335+D355+D378+D380+D382</f>
        <v>5606189348.9309998</v>
      </c>
      <c r="E334" s="8"/>
      <c r="F334" s="8">
        <f>F335+F355+F378+F380+F382</f>
        <v>0</v>
      </c>
      <c r="G334" s="8"/>
      <c r="H334" s="8">
        <f>H335+H355+H378+H380+H382</f>
        <v>0</v>
      </c>
      <c r="I334" s="8"/>
      <c r="J334" s="8">
        <f>J335+J355+J378+J380+J382</f>
        <v>0</v>
      </c>
      <c r="K334" s="8">
        <f>K335+K355+K378+K380+K382</f>
        <v>0</v>
      </c>
      <c r="L334" s="8">
        <f>L335+L378+L380</f>
        <v>0</v>
      </c>
      <c r="M334" s="8">
        <f>M335+M355+M378+M380+M382</f>
        <v>0</v>
      </c>
      <c r="N334" s="8">
        <f>N335+N355+N378+N380+N382</f>
        <v>0</v>
      </c>
      <c r="O334" s="8">
        <f>O335+O355+O378+O380+O382</f>
        <v>0</v>
      </c>
      <c r="P334" s="8">
        <f t="shared" si="97"/>
        <v>11933976343.931</v>
      </c>
    </row>
    <row r="335" spans="1:16" ht="38.25" x14ac:dyDescent="0.2">
      <c r="A335" s="6" t="s">
        <v>25</v>
      </c>
      <c r="B335" s="7" t="s">
        <v>267</v>
      </c>
      <c r="C335" s="8">
        <f>SUM(C336:C354)</f>
        <v>1126464712</v>
      </c>
      <c r="D335" s="8">
        <f>SUM(D336:D354)</f>
        <v>0</v>
      </c>
      <c r="E335" s="8"/>
      <c r="F335" s="8">
        <f>SUM(F336:F354)</f>
        <v>0</v>
      </c>
      <c r="G335" s="8"/>
      <c r="H335" s="8">
        <f>SUM(H336:H354)</f>
        <v>0</v>
      </c>
      <c r="I335" s="8"/>
      <c r="J335" s="8">
        <f>SUM(J336:J354)</f>
        <v>0</v>
      </c>
      <c r="K335" s="8">
        <f>SUM(K336:K354)</f>
        <v>0</v>
      </c>
      <c r="L335" s="8">
        <f>SUM(L336:L376)</f>
        <v>0</v>
      </c>
      <c r="M335" s="8">
        <f>SUM(M336:M354)</f>
        <v>0</v>
      </c>
      <c r="N335" s="8">
        <f>SUM(N336:N354)</f>
        <v>0</v>
      </c>
      <c r="O335" s="8">
        <f>SUM(O336:O354)</f>
        <v>0</v>
      </c>
      <c r="P335" s="8">
        <f t="shared" si="97"/>
        <v>1126464712</v>
      </c>
    </row>
    <row r="336" spans="1:16" ht="25.5" x14ac:dyDescent="0.2">
      <c r="A336" s="24" t="s">
        <v>27</v>
      </c>
      <c r="B336" s="7" t="s">
        <v>268</v>
      </c>
      <c r="C336" s="8">
        <v>621522619</v>
      </c>
      <c r="D336" s="8">
        <v>0</v>
      </c>
      <c r="E336" s="8"/>
      <c r="F336" s="8">
        <v>0</v>
      </c>
      <c r="G336" s="8"/>
      <c r="H336" s="8">
        <v>0</v>
      </c>
      <c r="I336" s="8"/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f t="shared" si="97"/>
        <v>621522619</v>
      </c>
    </row>
    <row r="337" spans="1:16" ht="25.5" x14ac:dyDescent="0.2">
      <c r="A337" s="24" t="s">
        <v>27</v>
      </c>
      <c r="B337" s="7" t="s">
        <v>269</v>
      </c>
      <c r="C337" s="8">
        <v>27022719</v>
      </c>
      <c r="D337" s="8">
        <v>0</v>
      </c>
      <c r="E337" s="8"/>
      <c r="F337" s="8">
        <v>0</v>
      </c>
      <c r="G337" s="8"/>
      <c r="H337" s="8">
        <v>0</v>
      </c>
      <c r="I337" s="8"/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f t="shared" si="97"/>
        <v>27022719</v>
      </c>
    </row>
    <row r="338" spans="1:16" ht="25.5" x14ac:dyDescent="0.2">
      <c r="A338" s="24" t="s">
        <v>27</v>
      </c>
      <c r="B338" s="7" t="s">
        <v>270</v>
      </c>
      <c r="C338" s="8">
        <v>10197255</v>
      </c>
      <c r="D338" s="8">
        <v>0</v>
      </c>
      <c r="E338" s="8"/>
      <c r="F338" s="8">
        <v>0</v>
      </c>
      <c r="G338" s="8"/>
      <c r="H338" s="8">
        <v>0</v>
      </c>
      <c r="I338" s="8"/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f t="shared" si="97"/>
        <v>10197255</v>
      </c>
    </row>
    <row r="339" spans="1:16" ht="25.5" x14ac:dyDescent="0.2">
      <c r="A339" s="24" t="s">
        <v>27</v>
      </c>
      <c r="B339" s="7" t="s">
        <v>271</v>
      </c>
      <c r="C339" s="8">
        <v>28824235</v>
      </c>
      <c r="D339" s="8">
        <v>0</v>
      </c>
      <c r="E339" s="8"/>
      <c r="F339" s="8">
        <v>0</v>
      </c>
      <c r="G339" s="8"/>
      <c r="H339" s="8">
        <v>0</v>
      </c>
      <c r="I339" s="8"/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f t="shared" si="97"/>
        <v>28824235</v>
      </c>
    </row>
    <row r="340" spans="1:16" ht="25.5" x14ac:dyDescent="0.2">
      <c r="A340" s="24" t="s">
        <v>27</v>
      </c>
      <c r="B340" s="7" t="s">
        <v>272</v>
      </c>
      <c r="C340" s="8">
        <v>37714446</v>
      </c>
      <c r="D340" s="8">
        <v>0</v>
      </c>
      <c r="E340" s="8"/>
      <c r="F340" s="8">
        <v>0</v>
      </c>
      <c r="G340" s="8"/>
      <c r="H340" s="8">
        <v>0</v>
      </c>
      <c r="I340" s="8"/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f t="shared" si="97"/>
        <v>37714446</v>
      </c>
    </row>
    <row r="341" spans="1:16" ht="25.5" x14ac:dyDescent="0.2">
      <c r="A341" s="24" t="s">
        <v>27</v>
      </c>
      <c r="B341" s="7" t="s">
        <v>273</v>
      </c>
      <c r="C341" s="8">
        <v>29774568</v>
      </c>
      <c r="D341" s="8">
        <v>0</v>
      </c>
      <c r="E341" s="8"/>
      <c r="F341" s="8">
        <v>0</v>
      </c>
      <c r="G341" s="8"/>
      <c r="H341" s="8">
        <v>0</v>
      </c>
      <c r="I341" s="8"/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f t="shared" si="97"/>
        <v>29774568</v>
      </c>
    </row>
    <row r="342" spans="1:16" ht="38.25" x14ac:dyDescent="0.2">
      <c r="A342" s="24" t="s">
        <v>27</v>
      </c>
      <c r="B342" s="7" t="s">
        <v>274</v>
      </c>
      <c r="C342" s="8">
        <v>3603033</v>
      </c>
      <c r="D342" s="8">
        <v>0</v>
      </c>
      <c r="E342" s="8"/>
      <c r="F342" s="8">
        <v>0</v>
      </c>
      <c r="G342" s="8"/>
      <c r="H342" s="8">
        <v>0</v>
      </c>
      <c r="I342" s="8"/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f t="shared" si="97"/>
        <v>3603033</v>
      </c>
    </row>
    <row r="343" spans="1:16" ht="25.5" x14ac:dyDescent="0.2">
      <c r="A343" s="24" t="s">
        <v>27</v>
      </c>
      <c r="B343" s="7" t="s">
        <v>275</v>
      </c>
      <c r="C343" s="8">
        <v>62030343</v>
      </c>
      <c r="D343" s="8">
        <v>0</v>
      </c>
      <c r="E343" s="8"/>
      <c r="F343" s="8">
        <v>0</v>
      </c>
      <c r="G343" s="8"/>
      <c r="H343" s="8">
        <v>0</v>
      </c>
      <c r="I343" s="8"/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f t="shared" si="97"/>
        <v>62030343</v>
      </c>
    </row>
    <row r="344" spans="1:16" ht="38.25" x14ac:dyDescent="0.2">
      <c r="A344" s="24" t="s">
        <v>27</v>
      </c>
      <c r="B344" s="7" t="s">
        <v>276</v>
      </c>
      <c r="C344" s="8">
        <v>59351981</v>
      </c>
      <c r="D344" s="8">
        <v>0</v>
      </c>
      <c r="E344" s="8"/>
      <c r="F344" s="8">
        <v>0</v>
      </c>
      <c r="G344" s="8"/>
      <c r="H344" s="8">
        <v>0</v>
      </c>
      <c r="I344" s="8"/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f t="shared" si="97"/>
        <v>59351981</v>
      </c>
    </row>
    <row r="345" spans="1:16" ht="38.25" x14ac:dyDescent="0.2">
      <c r="A345" s="24" t="s">
        <v>27</v>
      </c>
      <c r="B345" s="7" t="s">
        <v>277</v>
      </c>
      <c r="C345" s="8">
        <v>83791024</v>
      </c>
      <c r="D345" s="8">
        <v>0</v>
      </c>
      <c r="E345" s="8"/>
      <c r="F345" s="8">
        <v>0</v>
      </c>
      <c r="G345" s="8"/>
      <c r="H345" s="8">
        <v>0</v>
      </c>
      <c r="I345" s="8"/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f t="shared" si="97"/>
        <v>83791024</v>
      </c>
    </row>
    <row r="346" spans="1:16" ht="25.5" x14ac:dyDescent="0.2">
      <c r="A346" s="24" t="s">
        <v>27</v>
      </c>
      <c r="B346" s="7" t="s">
        <v>278</v>
      </c>
      <c r="C346" s="8">
        <v>3644905</v>
      </c>
      <c r="D346" s="8">
        <v>0</v>
      </c>
      <c r="E346" s="8"/>
      <c r="F346" s="8">
        <v>0</v>
      </c>
      <c r="G346" s="8"/>
      <c r="H346" s="8">
        <v>0</v>
      </c>
      <c r="I346" s="8"/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f t="shared" si="97"/>
        <v>3644905</v>
      </c>
    </row>
    <row r="347" spans="1:16" ht="25.5" x14ac:dyDescent="0.2">
      <c r="A347" s="24" t="s">
        <v>27</v>
      </c>
      <c r="B347" s="7" t="s">
        <v>279</v>
      </c>
      <c r="C347" s="8">
        <v>32827568</v>
      </c>
      <c r="D347" s="8">
        <v>0</v>
      </c>
      <c r="E347" s="8"/>
      <c r="F347" s="8">
        <v>0</v>
      </c>
      <c r="G347" s="8"/>
      <c r="H347" s="8">
        <v>0</v>
      </c>
      <c r="I347" s="8"/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f t="shared" si="97"/>
        <v>32827568</v>
      </c>
    </row>
    <row r="348" spans="1:16" ht="25.5" x14ac:dyDescent="0.2">
      <c r="A348" s="24" t="s">
        <v>27</v>
      </c>
      <c r="B348" s="7" t="s">
        <v>280</v>
      </c>
      <c r="C348" s="8">
        <v>4103451</v>
      </c>
      <c r="D348" s="8">
        <v>0</v>
      </c>
      <c r="E348" s="8"/>
      <c r="F348" s="8">
        <v>0</v>
      </c>
      <c r="G348" s="8"/>
      <c r="H348" s="8">
        <v>0</v>
      </c>
      <c r="I348" s="8"/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f t="shared" si="97"/>
        <v>4103451</v>
      </c>
    </row>
    <row r="349" spans="1:16" ht="25.5" x14ac:dyDescent="0.2">
      <c r="A349" s="24" t="s">
        <v>27</v>
      </c>
      <c r="B349" s="7" t="s">
        <v>281</v>
      </c>
      <c r="C349" s="8">
        <v>4103451</v>
      </c>
      <c r="D349" s="8">
        <v>0</v>
      </c>
      <c r="E349" s="8"/>
      <c r="F349" s="8">
        <v>0</v>
      </c>
      <c r="G349" s="8"/>
      <c r="H349" s="8">
        <v>0</v>
      </c>
      <c r="I349" s="8"/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f t="shared" si="97"/>
        <v>4103451</v>
      </c>
    </row>
    <row r="350" spans="1:16" ht="25.5" x14ac:dyDescent="0.2">
      <c r="A350" s="24" t="s">
        <v>27</v>
      </c>
      <c r="B350" s="7" t="s">
        <v>282</v>
      </c>
      <c r="C350" s="8">
        <v>24620680</v>
      </c>
      <c r="D350" s="8">
        <v>0</v>
      </c>
      <c r="E350" s="8"/>
      <c r="F350" s="8">
        <v>0</v>
      </c>
      <c r="G350" s="8"/>
      <c r="H350" s="8">
        <v>0</v>
      </c>
      <c r="I350" s="8"/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f t="shared" si="97"/>
        <v>24620680</v>
      </c>
    </row>
    <row r="351" spans="1:16" ht="25.5" x14ac:dyDescent="0.2">
      <c r="A351" s="24" t="s">
        <v>27</v>
      </c>
      <c r="B351" s="7" t="s">
        <v>283</v>
      </c>
      <c r="C351" s="8">
        <v>8206889</v>
      </c>
      <c r="D351" s="8">
        <v>0</v>
      </c>
      <c r="E351" s="8"/>
      <c r="F351" s="8">
        <v>0</v>
      </c>
      <c r="G351" s="8"/>
      <c r="H351" s="8">
        <v>0</v>
      </c>
      <c r="I351" s="8"/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f t="shared" si="97"/>
        <v>8206889</v>
      </c>
    </row>
    <row r="352" spans="1:16" ht="25.5" x14ac:dyDescent="0.2">
      <c r="A352" s="24" t="s">
        <v>27</v>
      </c>
      <c r="B352" s="7" t="s">
        <v>284</v>
      </c>
      <c r="C352" s="8">
        <v>67199535</v>
      </c>
      <c r="D352" s="8">
        <v>0</v>
      </c>
      <c r="E352" s="8"/>
      <c r="F352" s="8">
        <v>0</v>
      </c>
      <c r="G352" s="8"/>
      <c r="H352" s="8">
        <v>0</v>
      </c>
      <c r="I352" s="8"/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f t="shared" si="97"/>
        <v>67199535</v>
      </c>
    </row>
    <row r="353" spans="1:16" ht="25.5" x14ac:dyDescent="0.2">
      <c r="A353" s="24" t="s">
        <v>27</v>
      </c>
      <c r="B353" s="7" t="s">
        <v>285</v>
      </c>
      <c r="C353" s="8">
        <v>5926010</v>
      </c>
      <c r="D353" s="8">
        <v>0</v>
      </c>
      <c r="E353" s="8"/>
      <c r="F353" s="8">
        <v>0</v>
      </c>
      <c r="G353" s="8"/>
      <c r="H353" s="8">
        <v>0</v>
      </c>
      <c r="I353" s="8"/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f t="shared" si="97"/>
        <v>5926010</v>
      </c>
    </row>
    <row r="354" spans="1:16" ht="38.25" x14ac:dyDescent="0.2">
      <c r="A354" s="24" t="s">
        <v>27</v>
      </c>
      <c r="B354" s="7" t="s">
        <v>286</v>
      </c>
      <c r="C354" s="8">
        <v>12000000</v>
      </c>
      <c r="D354" s="8">
        <v>0</v>
      </c>
      <c r="E354" s="8"/>
      <c r="F354" s="8">
        <v>0</v>
      </c>
      <c r="G354" s="8"/>
      <c r="H354" s="8">
        <v>0</v>
      </c>
      <c r="I354" s="8"/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f t="shared" si="97"/>
        <v>12000000</v>
      </c>
    </row>
    <row r="355" spans="1:16" ht="25.5" x14ac:dyDescent="0.2">
      <c r="A355" s="6" t="s">
        <v>25</v>
      </c>
      <c r="B355" s="7" t="s">
        <v>287</v>
      </c>
      <c r="C355" s="8">
        <f>SUM(C356:C377)</f>
        <v>456060761</v>
      </c>
      <c r="D355" s="8">
        <f>SUM(D356:D377)</f>
        <v>0</v>
      </c>
      <c r="E355" s="8"/>
      <c r="F355" s="8">
        <f>SUM(F356:F377)</f>
        <v>0</v>
      </c>
      <c r="G355" s="8"/>
      <c r="H355" s="8">
        <f>SUM(H356:H377)</f>
        <v>0</v>
      </c>
      <c r="I355" s="8"/>
      <c r="J355" s="8">
        <f>SUM(J356:J377)</f>
        <v>0</v>
      </c>
      <c r="K355" s="8">
        <f>SUM(K356:K377)</f>
        <v>0</v>
      </c>
      <c r="L355" s="8"/>
      <c r="M355" s="8">
        <f>SUM(M356:M377)</f>
        <v>0</v>
      </c>
      <c r="N355" s="8">
        <f>SUM(N356:N377)</f>
        <v>0</v>
      </c>
      <c r="O355" s="8">
        <f>SUM(O356:O377)</f>
        <v>0</v>
      </c>
      <c r="P355" s="8">
        <f t="shared" si="97"/>
        <v>456060761</v>
      </c>
    </row>
    <row r="356" spans="1:16" ht="25.5" x14ac:dyDescent="0.2">
      <c r="A356" s="24" t="s">
        <v>27</v>
      </c>
      <c r="B356" s="7" t="s">
        <v>287</v>
      </c>
      <c r="C356" s="8">
        <v>50000000</v>
      </c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ht="25.5" x14ac:dyDescent="0.2">
      <c r="A357" s="24" t="s">
        <v>27</v>
      </c>
      <c r="B357" s="7" t="s">
        <v>288</v>
      </c>
      <c r="C357" s="8">
        <v>224844088</v>
      </c>
      <c r="D357" s="8">
        <v>0</v>
      </c>
      <c r="E357" s="8"/>
      <c r="F357" s="8">
        <v>0</v>
      </c>
      <c r="G357" s="8"/>
      <c r="H357" s="8">
        <v>0</v>
      </c>
      <c r="I357" s="8"/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f t="shared" si="97"/>
        <v>224844088</v>
      </c>
    </row>
    <row r="358" spans="1:16" ht="25.5" x14ac:dyDescent="0.2">
      <c r="A358" s="24" t="s">
        <v>27</v>
      </c>
      <c r="B358" s="7" t="s">
        <v>289</v>
      </c>
      <c r="C358" s="8">
        <v>0</v>
      </c>
      <c r="D358" s="8">
        <v>0</v>
      </c>
      <c r="E358" s="8"/>
      <c r="F358" s="8">
        <v>0</v>
      </c>
      <c r="G358" s="8"/>
      <c r="H358" s="8">
        <v>0</v>
      </c>
      <c r="I358" s="8"/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f t="shared" si="97"/>
        <v>0</v>
      </c>
    </row>
    <row r="359" spans="1:16" ht="25.5" x14ac:dyDescent="0.2">
      <c r="A359" s="24" t="s">
        <v>27</v>
      </c>
      <c r="B359" s="7" t="s">
        <v>290</v>
      </c>
      <c r="C359" s="8">
        <v>10834110</v>
      </c>
      <c r="D359" s="8">
        <v>0</v>
      </c>
      <c r="E359" s="8"/>
      <c r="F359" s="8">
        <v>0</v>
      </c>
      <c r="G359" s="8"/>
      <c r="H359" s="8">
        <v>0</v>
      </c>
      <c r="I359" s="8"/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f t="shared" si="97"/>
        <v>10834110</v>
      </c>
    </row>
    <row r="360" spans="1:16" ht="25.5" x14ac:dyDescent="0.2">
      <c r="A360" s="24" t="s">
        <v>27</v>
      </c>
      <c r="B360" s="7" t="s">
        <v>291</v>
      </c>
      <c r="C360" s="8">
        <v>22571062</v>
      </c>
      <c r="D360" s="8">
        <v>0</v>
      </c>
      <c r="E360" s="8"/>
      <c r="F360" s="8">
        <v>0</v>
      </c>
      <c r="G360" s="8"/>
      <c r="H360" s="8">
        <v>0</v>
      </c>
      <c r="I360" s="8"/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f t="shared" si="97"/>
        <v>22571062</v>
      </c>
    </row>
    <row r="361" spans="1:16" ht="25.5" x14ac:dyDescent="0.2">
      <c r="A361" s="24" t="s">
        <v>27</v>
      </c>
      <c r="B361" s="7" t="s">
        <v>292</v>
      </c>
      <c r="C361" s="8">
        <v>13723206</v>
      </c>
      <c r="D361" s="8">
        <v>0</v>
      </c>
      <c r="E361" s="8"/>
      <c r="F361" s="8">
        <v>0</v>
      </c>
      <c r="G361" s="8"/>
      <c r="H361" s="8">
        <v>0</v>
      </c>
      <c r="I361" s="8"/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f t="shared" si="97"/>
        <v>13723206</v>
      </c>
    </row>
    <row r="362" spans="1:16" ht="25.5" x14ac:dyDescent="0.2">
      <c r="A362" s="24" t="s">
        <v>27</v>
      </c>
      <c r="B362" s="7" t="s">
        <v>293</v>
      </c>
      <c r="C362" s="8">
        <v>907200</v>
      </c>
      <c r="D362" s="8">
        <v>0</v>
      </c>
      <c r="E362" s="8"/>
      <c r="F362" s="8">
        <v>0</v>
      </c>
      <c r="G362" s="8"/>
      <c r="H362" s="8">
        <v>0</v>
      </c>
      <c r="I362" s="8"/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f t="shared" si="97"/>
        <v>907200</v>
      </c>
    </row>
    <row r="363" spans="1:16" ht="51" x14ac:dyDescent="0.2">
      <c r="A363" s="24" t="s">
        <v>27</v>
      </c>
      <c r="B363" s="7" t="s">
        <v>294</v>
      </c>
      <c r="C363" s="8">
        <v>10427551</v>
      </c>
      <c r="D363" s="8">
        <v>0</v>
      </c>
      <c r="E363" s="8"/>
      <c r="F363" s="8">
        <v>0</v>
      </c>
      <c r="G363" s="8"/>
      <c r="H363" s="8">
        <v>0</v>
      </c>
      <c r="I363" s="8"/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f t="shared" si="97"/>
        <v>10427551</v>
      </c>
    </row>
    <row r="364" spans="1:16" ht="25.5" x14ac:dyDescent="0.2">
      <c r="A364" s="24" t="s">
        <v>27</v>
      </c>
      <c r="B364" s="7" t="s">
        <v>295</v>
      </c>
      <c r="C364" s="8">
        <v>9775830</v>
      </c>
      <c r="D364" s="8">
        <v>0</v>
      </c>
      <c r="E364" s="8"/>
      <c r="F364" s="8">
        <v>0</v>
      </c>
      <c r="G364" s="8"/>
      <c r="H364" s="8">
        <v>0</v>
      </c>
      <c r="I364" s="8"/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f t="shared" si="97"/>
        <v>9775830</v>
      </c>
    </row>
    <row r="365" spans="1:16" ht="25.5" x14ac:dyDescent="0.2">
      <c r="A365" s="24" t="s">
        <v>27</v>
      </c>
      <c r="B365" s="7" t="s">
        <v>296</v>
      </c>
      <c r="C365" s="8">
        <v>599143</v>
      </c>
      <c r="D365" s="8">
        <v>0</v>
      </c>
      <c r="E365" s="8"/>
      <c r="F365" s="8">
        <v>0</v>
      </c>
      <c r="G365" s="8"/>
      <c r="H365" s="8">
        <v>0</v>
      </c>
      <c r="I365" s="8"/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f t="shared" si="97"/>
        <v>599143</v>
      </c>
    </row>
    <row r="366" spans="1:16" ht="38.25" x14ac:dyDescent="0.2">
      <c r="A366" s="24" t="s">
        <v>27</v>
      </c>
      <c r="B366" s="7" t="s">
        <v>297</v>
      </c>
      <c r="C366" s="8">
        <v>1303445</v>
      </c>
      <c r="D366" s="8">
        <v>0</v>
      </c>
      <c r="E366" s="8"/>
      <c r="F366" s="8">
        <v>0</v>
      </c>
      <c r="G366" s="8"/>
      <c r="H366" s="8">
        <v>0</v>
      </c>
      <c r="I366" s="8"/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f t="shared" si="97"/>
        <v>1303445</v>
      </c>
    </row>
    <row r="367" spans="1:16" ht="38.25" x14ac:dyDescent="0.2">
      <c r="A367" s="24" t="s">
        <v>27</v>
      </c>
      <c r="B367" s="7" t="s">
        <v>298</v>
      </c>
      <c r="C367" s="8">
        <v>11946985</v>
      </c>
      <c r="D367" s="8">
        <v>0</v>
      </c>
      <c r="E367" s="8"/>
      <c r="F367" s="8">
        <v>0</v>
      </c>
      <c r="G367" s="8"/>
      <c r="H367" s="8">
        <v>0</v>
      </c>
      <c r="I367" s="8"/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f t="shared" si="97"/>
        <v>11946985</v>
      </c>
    </row>
    <row r="368" spans="1:16" ht="38.25" x14ac:dyDescent="0.2">
      <c r="A368" s="24" t="s">
        <v>27</v>
      </c>
      <c r="B368" s="7" t="s">
        <v>299</v>
      </c>
      <c r="C368" s="8">
        <v>21478126</v>
      </c>
      <c r="D368" s="8">
        <v>0</v>
      </c>
      <c r="E368" s="8"/>
      <c r="F368" s="8">
        <v>0</v>
      </c>
      <c r="G368" s="8"/>
      <c r="H368" s="8">
        <v>0</v>
      </c>
      <c r="I368" s="8"/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f t="shared" si="97"/>
        <v>21478126</v>
      </c>
    </row>
    <row r="369" spans="1:16" ht="25.5" x14ac:dyDescent="0.2">
      <c r="A369" s="24" t="s">
        <v>27</v>
      </c>
      <c r="B369" s="7" t="s">
        <v>300</v>
      </c>
      <c r="C369" s="8">
        <v>1319009</v>
      </c>
      <c r="D369" s="8">
        <v>0</v>
      </c>
      <c r="E369" s="8"/>
      <c r="F369" s="8">
        <v>0</v>
      </c>
      <c r="G369" s="8"/>
      <c r="H369" s="8">
        <v>0</v>
      </c>
      <c r="I369" s="8"/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f t="shared" si="97"/>
        <v>1319009</v>
      </c>
    </row>
    <row r="370" spans="1:16" ht="51" x14ac:dyDescent="0.2">
      <c r="A370" s="24" t="s">
        <v>27</v>
      </c>
      <c r="B370" s="7" t="s">
        <v>301</v>
      </c>
      <c r="C370" s="8">
        <v>30322061</v>
      </c>
      <c r="D370" s="8">
        <v>0</v>
      </c>
      <c r="E370" s="8"/>
      <c r="F370" s="8">
        <v>0</v>
      </c>
      <c r="G370" s="8"/>
      <c r="H370" s="8">
        <v>0</v>
      </c>
      <c r="I370" s="8"/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f t="shared" si="97"/>
        <v>30322061</v>
      </c>
    </row>
    <row r="371" spans="1:16" ht="25.5" x14ac:dyDescent="0.2">
      <c r="A371" s="24" t="s">
        <v>27</v>
      </c>
      <c r="B371" s="7" t="s">
        <v>302</v>
      </c>
      <c r="C371" s="8">
        <v>8960239</v>
      </c>
      <c r="D371" s="8">
        <v>0</v>
      </c>
      <c r="E371" s="8"/>
      <c r="F371" s="8">
        <v>0</v>
      </c>
      <c r="G371" s="8"/>
      <c r="H371" s="8">
        <v>0</v>
      </c>
      <c r="I371" s="8"/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f t="shared" si="97"/>
        <v>8960239</v>
      </c>
    </row>
    <row r="372" spans="1:16" ht="25.5" x14ac:dyDescent="0.2">
      <c r="A372" s="24" t="s">
        <v>27</v>
      </c>
      <c r="B372" s="7" t="s">
        <v>303</v>
      </c>
      <c r="C372" s="8">
        <v>1493373</v>
      </c>
      <c r="D372" s="8">
        <v>0</v>
      </c>
      <c r="E372" s="8"/>
      <c r="F372" s="8">
        <v>0</v>
      </c>
      <c r="G372" s="8"/>
      <c r="H372" s="8">
        <v>0</v>
      </c>
      <c r="I372" s="8"/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f t="shared" si="97"/>
        <v>1493373</v>
      </c>
    </row>
    <row r="373" spans="1:16" ht="51" x14ac:dyDescent="0.2">
      <c r="A373" s="24" t="s">
        <v>27</v>
      </c>
      <c r="B373" s="7" t="s">
        <v>304</v>
      </c>
      <c r="C373" s="8">
        <v>2986746</v>
      </c>
      <c r="D373" s="8">
        <v>0</v>
      </c>
      <c r="E373" s="8"/>
      <c r="F373" s="8">
        <v>0</v>
      </c>
      <c r="G373" s="8"/>
      <c r="H373" s="8">
        <v>0</v>
      </c>
      <c r="I373" s="8"/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f t="shared" si="97"/>
        <v>2986746</v>
      </c>
    </row>
    <row r="374" spans="1:16" ht="25.5" x14ac:dyDescent="0.2">
      <c r="A374" s="24" t="s">
        <v>27</v>
      </c>
      <c r="B374" s="7" t="s">
        <v>305</v>
      </c>
      <c r="C374" s="8">
        <v>1493373</v>
      </c>
      <c r="D374" s="8">
        <v>0</v>
      </c>
      <c r="E374" s="8"/>
      <c r="F374" s="8">
        <v>0</v>
      </c>
      <c r="G374" s="8"/>
      <c r="H374" s="8">
        <v>0</v>
      </c>
      <c r="I374" s="8"/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f t="shared" si="97"/>
        <v>1493373</v>
      </c>
    </row>
    <row r="375" spans="1:16" ht="25.5" x14ac:dyDescent="0.2">
      <c r="A375" s="24" t="s">
        <v>27</v>
      </c>
      <c r="B375" s="7" t="s">
        <v>306</v>
      </c>
      <c r="C375" s="8">
        <v>24451983</v>
      </c>
      <c r="D375" s="8">
        <v>0</v>
      </c>
      <c r="E375" s="8"/>
      <c r="F375" s="8">
        <v>0</v>
      </c>
      <c r="G375" s="8"/>
      <c r="H375" s="8">
        <v>0</v>
      </c>
      <c r="I375" s="8"/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f t="shared" si="97"/>
        <v>24451983</v>
      </c>
    </row>
    <row r="376" spans="1:16" ht="25.5" x14ac:dyDescent="0.2">
      <c r="A376" s="24" t="s">
        <v>27</v>
      </c>
      <c r="B376" s="7" t="s">
        <v>307</v>
      </c>
      <c r="C376" s="8">
        <v>2934238</v>
      </c>
      <c r="D376" s="8">
        <v>0</v>
      </c>
      <c r="E376" s="8"/>
      <c r="F376" s="8">
        <v>0</v>
      </c>
      <c r="G376" s="8"/>
      <c r="H376" s="8">
        <v>0</v>
      </c>
      <c r="I376" s="8"/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f t="shared" si="97"/>
        <v>2934238</v>
      </c>
    </row>
    <row r="377" spans="1:16" ht="25.5" x14ac:dyDescent="0.2">
      <c r="A377" s="24" t="s">
        <v>27</v>
      </c>
      <c r="B377" s="7" t="s">
        <v>308</v>
      </c>
      <c r="C377" s="8">
        <v>3688993</v>
      </c>
      <c r="D377" s="8">
        <v>0</v>
      </c>
      <c r="E377" s="8"/>
      <c r="F377" s="8">
        <v>0</v>
      </c>
      <c r="G377" s="8"/>
      <c r="H377" s="8">
        <v>0</v>
      </c>
      <c r="I377" s="8"/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f t="shared" si="97"/>
        <v>3688993</v>
      </c>
    </row>
    <row r="378" spans="1:16" ht="63.75" x14ac:dyDescent="0.2">
      <c r="A378" s="19" t="s">
        <v>25</v>
      </c>
      <c r="B378" s="20" t="s">
        <v>309</v>
      </c>
      <c r="C378" s="8">
        <f>C379</f>
        <v>4515261522</v>
      </c>
      <c r="D378" s="8">
        <f>D379</f>
        <v>5606189348.9309998</v>
      </c>
      <c r="E378" s="8"/>
      <c r="F378" s="8">
        <f>F379</f>
        <v>0</v>
      </c>
      <c r="G378" s="8"/>
      <c r="H378" s="8">
        <f>H379</f>
        <v>0</v>
      </c>
      <c r="I378" s="8"/>
      <c r="J378" s="8">
        <f>J379</f>
        <v>0</v>
      </c>
      <c r="K378" s="8">
        <f t="shared" ref="K378:O378" si="98">K379</f>
        <v>0</v>
      </c>
      <c r="L378" s="8">
        <f t="shared" si="98"/>
        <v>0</v>
      </c>
      <c r="M378" s="8">
        <f t="shared" si="98"/>
        <v>0</v>
      </c>
      <c r="N378" s="8">
        <f t="shared" si="98"/>
        <v>0</v>
      </c>
      <c r="O378" s="8">
        <f t="shared" si="98"/>
        <v>0</v>
      </c>
      <c r="P378" s="8">
        <f t="shared" si="97"/>
        <v>10121450870.931</v>
      </c>
    </row>
    <row r="379" spans="1:16" ht="63.75" x14ac:dyDescent="0.2">
      <c r="A379" s="24" t="s">
        <v>27</v>
      </c>
      <c r="B379" s="26" t="s">
        <v>309</v>
      </c>
      <c r="C379" s="8">
        <f>3284154351+1231107171</f>
        <v>4515261522</v>
      </c>
      <c r="D379" s="8">
        <v>5606189348.9309998</v>
      </c>
      <c r="E379" s="8">
        <v>23</v>
      </c>
      <c r="F379" s="8">
        <v>0</v>
      </c>
      <c r="G379" s="8"/>
      <c r="H379" s="8">
        <v>0</v>
      </c>
      <c r="I379" s="8"/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f t="shared" si="97"/>
        <v>10121450870.931</v>
      </c>
    </row>
    <row r="380" spans="1:16" ht="25.5" x14ac:dyDescent="0.2">
      <c r="A380" s="19" t="s">
        <v>25</v>
      </c>
      <c r="B380" s="7" t="s">
        <v>310</v>
      </c>
      <c r="C380" s="8">
        <f>C381</f>
        <v>200000000</v>
      </c>
      <c r="D380" s="8">
        <f>D381</f>
        <v>0</v>
      </c>
      <c r="E380" s="8"/>
      <c r="F380" s="8">
        <f>F381</f>
        <v>0</v>
      </c>
      <c r="G380" s="8"/>
      <c r="H380" s="8">
        <f>H381</f>
        <v>0</v>
      </c>
      <c r="I380" s="8"/>
      <c r="J380" s="8">
        <f t="shared" ref="J380:O380" si="99">J381</f>
        <v>0</v>
      </c>
      <c r="K380" s="8">
        <f t="shared" si="99"/>
        <v>0</v>
      </c>
      <c r="L380" s="8">
        <f t="shared" si="99"/>
        <v>0</v>
      </c>
      <c r="M380" s="8">
        <f t="shared" si="99"/>
        <v>0</v>
      </c>
      <c r="N380" s="8">
        <f t="shared" si="99"/>
        <v>0</v>
      </c>
      <c r="O380" s="8">
        <f t="shared" si="99"/>
        <v>0</v>
      </c>
      <c r="P380" s="8">
        <f t="shared" si="97"/>
        <v>200000000</v>
      </c>
    </row>
    <row r="381" spans="1:16" ht="25.5" x14ac:dyDescent="0.2">
      <c r="A381" s="24" t="s">
        <v>27</v>
      </c>
      <c r="B381" s="26" t="s">
        <v>310</v>
      </c>
      <c r="C381" s="8">
        <v>200000000</v>
      </c>
      <c r="D381" s="8">
        <v>0</v>
      </c>
      <c r="E381" s="8"/>
      <c r="F381" s="8">
        <v>0</v>
      </c>
      <c r="G381" s="8"/>
      <c r="H381" s="8">
        <v>0</v>
      </c>
      <c r="I381" s="8"/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f t="shared" si="97"/>
        <v>200000000</v>
      </c>
    </row>
    <row r="382" spans="1:16" ht="38.25" x14ac:dyDescent="0.2">
      <c r="A382" s="19" t="s">
        <v>25</v>
      </c>
      <c r="B382" s="7" t="s">
        <v>311</v>
      </c>
      <c r="C382" s="8">
        <f>C383</f>
        <v>30000000</v>
      </c>
      <c r="D382" s="8">
        <f>D383</f>
        <v>0</v>
      </c>
      <c r="E382" s="8"/>
      <c r="F382" s="8">
        <f>F383</f>
        <v>0</v>
      </c>
      <c r="G382" s="8"/>
      <c r="H382" s="8">
        <f>H383</f>
        <v>0</v>
      </c>
      <c r="I382" s="8"/>
      <c r="J382" s="8">
        <f>J383</f>
        <v>0</v>
      </c>
      <c r="K382" s="8">
        <f>K383</f>
        <v>0</v>
      </c>
      <c r="L382" s="8"/>
      <c r="M382" s="8">
        <f>M383</f>
        <v>0</v>
      </c>
      <c r="N382" s="8">
        <f>N383</f>
        <v>0</v>
      </c>
      <c r="O382" s="8">
        <f>O383</f>
        <v>0</v>
      </c>
      <c r="P382" s="8">
        <f t="shared" si="97"/>
        <v>30000000</v>
      </c>
    </row>
    <row r="383" spans="1:16" ht="38.25" x14ac:dyDescent="0.2">
      <c r="A383" s="24" t="s">
        <v>27</v>
      </c>
      <c r="B383" s="26" t="s">
        <v>311</v>
      </c>
      <c r="C383" s="8">
        <v>30000000</v>
      </c>
      <c r="D383" s="8">
        <v>0</v>
      </c>
      <c r="E383" s="8"/>
      <c r="F383" s="8">
        <v>0</v>
      </c>
      <c r="G383" s="8"/>
      <c r="H383" s="8">
        <v>0</v>
      </c>
      <c r="I383" s="8"/>
      <c r="J383" s="8">
        <v>0</v>
      </c>
      <c r="K383" s="8">
        <v>0</v>
      </c>
      <c r="L383" s="8"/>
      <c r="M383" s="8">
        <v>0</v>
      </c>
      <c r="N383" s="8">
        <v>0</v>
      </c>
      <c r="O383" s="8">
        <v>0</v>
      </c>
      <c r="P383" s="8">
        <f t="shared" si="97"/>
        <v>30000000</v>
      </c>
    </row>
    <row r="384" spans="1:16" ht="38.25" x14ac:dyDescent="0.2">
      <c r="A384" s="6" t="s">
        <v>106</v>
      </c>
      <c r="B384" s="7" t="s">
        <v>107</v>
      </c>
      <c r="C384" s="8">
        <f>C385+C389</f>
        <v>1230000000</v>
      </c>
      <c r="D384" s="8">
        <f>D385+D389</f>
        <v>1208464239</v>
      </c>
      <c r="E384" s="8"/>
      <c r="F384" s="8">
        <f>F385+F389</f>
        <v>0</v>
      </c>
      <c r="G384" s="8"/>
      <c r="H384" s="8">
        <f>H385+H389</f>
        <v>0</v>
      </c>
      <c r="I384" s="8"/>
      <c r="J384" s="8">
        <f>J385+J389</f>
        <v>0</v>
      </c>
      <c r="K384" s="8">
        <f t="shared" ref="K384:O384" si="100">K385+K389</f>
        <v>0</v>
      </c>
      <c r="L384" s="8">
        <f t="shared" si="100"/>
        <v>0</v>
      </c>
      <c r="M384" s="8">
        <f t="shared" si="100"/>
        <v>0</v>
      </c>
      <c r="N384" s="8">
        <f t="shared" si="100"/>
        <v>0</v>
      </c>
      <c r="O384" s="8">
        <f t="shared" si="100"/>
        <v>0</v>
      </c>
      <c r="P384" s="8">
        <f t="shared" si="97"/>
        <v>2438464239</v>
      </c>
    </row>
    <row r="385" spans="1:16" ht="25.5" x14ac:dyDescent="0.2">
      <c r="A385" s="6" t="s">
        <v>21</v>
      </c>
      <c r="B385" s="7" t="s">
        <v>312</v>
      </c>
      <c r="C385" s="8">
        <f>C386</f>
        <v>150000000</v>
      </c>
      <c r="D385" s="8">
        <f t="shared" ref="C385:D387" si="101">D386</f>
        <v>1208464239</v>
      </c>
      <c r="E385" s="8"/>
      <c r="F385" s="8">
        <f>F386</f>
        <v>0</v>
      </c>
      <c r="G385" s="8"/>
      <c r="H385" s="8">
        <f>H386</f>
        <v>0</v>
      </c>
      <c r="I385" s="8"/>
      <c r="J385" s="8">
        <f t="shared" ref="J385:O387" si="102">J386</f>
        <v>0</v>
      </c>
      <c r="K385" s="8">
        <f t="shared" si="102"/>
        <v>0</v>
      </c>
      <c r="L385" s="8">
        <f t="shared" si="102"/>
        <v>0</v>
      </c>
      <c r="M385" s="8">
        <f t="shared" si="102"/>
        <v>0</v>
      </c>
      <c r="N385" s="8">
        <f t="shared" si="102"/>
        <v>0</v>
      </c>
      <c r="O385" s="8">
        <f t="shared" si="102"/>
        <v>0</v>
      </c>
      <c r="P385" s="8">
        <f t="shared" si="97"/>
        <v>1358464239</v>
      </c>
    </row>
    <row r="386" spans="1:16" ht="25.5" x14ac:dyDescent="0.2">
      <c r="A386" s="19" t="s">
        <v>23</v>
      </c>
      <c r="B386" s="7" t="s">
        <v>313</v>
      </c>
      <c r="C386" s="8">
        <f t="shared" si="101"/>
        <v>150000000</v>
      </c>
      <c r="D386" s="8">
        <f t="shared" si="101"/>
        <v>1208464239</v>
      </c>
      <c r="E386" s="8"/>
      <c r="F386" s="8">
        <f>F387</f>
        <v>0</v>
      </c>
      <c r="G386" s="8"/>
      <c r="H386" s="8">
        <f>H387</f>
        <v>0</v>
      </c>
      <c r="I386" s="8"/>
      <c r="J386" s="8">
        <f t="shared" si="102"/>
        <v>0</v>
      </c>
      <c r="K386" s="8">
        <f t="shared" si="102"/>
        <v>0</v>
      </c>
      <c r="L386" s="8">
        <f t="shared" si="102"/>
        <v>0</v>
      </c>
      <c r="M386" s="8">
        <f t="shared" si="102"/>
        <v>0</v>
      </c>
      <c r="N386" s="8">
        <f t="shared" si="102"/>
        <v>0</v>
      </c>
      <c r="O386" s="8">
        <f t="shared" si="102"/>
        <v>0</v>
      </c>
      <c r="P386" s="8">
        <f t="shared" si="97"/>
        <v>1358464239</v>
      </c>
    </row>
    <row r="387" spans="1:16" ht="38.25" x14ac:dyDescent="0.2">
      <c r="A387" s="19" t="s">
        <v>25</v>
      </c>
      <c r="B387" s="20" t="s">
        <v>314</v>
      </c>
      <c r="C387" s="8">
        <f t="shared" si="101"/>
        <v>150000000</v>
      </c>
      <c r="D387" s="8">
        <f t="shared" si="101"/>
        <v>1208464239</v>
      </c>
      <c r="E387" s="8"/>
      <c r="F387" s="8">
        <f>F388</f>
        <v>0</v>
      </c>
      <c r="G387" s="8"/>
      <c r="H387" s="8">
        <f>H388</f>
        <v>0</v>
      </c>
      <c r="I387" s="8"/>
      <c r="J387" s="8">
        <f t="shared" si="102"/>
        <v>0</v>
      </c>
      <c r="K387" s="8">
        <f t="shared" si="102"/>
        <v>0</v>
      </c>
      <c r="L387" s="8">
        <f t="shared" si="102"/>
        <v>0</v>
      </c>
      <c r="M387" s="8">
        <f t="shared" si="102"/>
        <v>0</v>
      </c>
      <c r="N387" s="8">
        <f t="shared" si="102"/>
        <v>0</v>
      </c>
      <c r="O387" s="8">
        <f t="shared" si="102"/>
        <v>0</v>
      </c>
      <c r="P387" s="8">
        <f t="shared" si="97"/>
        <v>1358464239</v>
      </c>
    </row>
    <row r="388" spans="1:16" ht="38.25" x14ac:dyDescent="0.2">
      <c r="A388" s="24" t="s">
        <v>27</v>
      </c>
      <c r="B388" s="26" t="s">
        <v>314</v>
      </c>
      <c r="C388" s="8">
        <v>150000000</v>
      </c>
      <c r="D388" s="8">
        <v>1208464239</v>
      </c>
      <c r="E388" s="8">
        <v>22</v>
      </c>
      <c r="F388" s="8">
        <v>0</v>
      </c>
      <c r="G388" s="8"/>
      <c r="H388" s="8">
        <v>0</v>
      </c>
      <c r="I388" s="8"/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f t="shared" si="97"/>
        <v>1358464239</v>
      </c>
    </row>
    <row r="389" spans="1:16" ht="25.5" x14ac:dyDescent="0.2">
      <c r="A389" s="6" t="s">
        <v>21</v>
      </c>
      <c r="B389" s="7" t="s">
        <v>213</v>
      </c>
      <c r="C389" s="8">
        <f>C390</f>
        <v>1080000000</v>
      </c>
      <c r="D389" s="8">
        <f t="shared" ref="C389:D391" si="103">D390</f>
        <v>0</v>
      </c>
      <c r="E389" s="8"/>
      <c r="F389" s="8">
        <f>F390</f>
        <v>0</v>
      </c>
      <c r="G389" s="8"/>
      <c r="H389" s="8">
        <f>H390</f>
        <v>0</v>
      </c>
      <c r="I389" s="8"/>
      <c r="J389" s="8">
        <f t="shared" ref="J389:O391" si="104">J390</f>
        <v>0</v>
      </c>
      <c r="K389" s="8">
        <f t="shared" si="104"/>
        <v>0</v>
      </c>
      <c r="L389" s="8">
        <f t="shared" si="104"/>
        <v>0</v>
      </c>
      <c r="M389" s="8">
        <f t="shared" si="104"/>
        <v>0</v>
      </c>
      <c r="N389" s="8">
        <f t="shared" si="104"/>
        <v>0</v>
      </c>
      <c r="O389" s="8">
        <f t="shared" si="104"/>
        <v>0</v>
      </c>
      <c r="P389" s="8">
        <f t="shared" si="97"/>
        <v>1080000000</v>
      </c>
    </row>
    <row r="390" spans="1:16" ht="25.5" x14ac:dyDescent="0.2">
      <c r="A390" s="19" t="s">
        <v>23</v>
      </c>
      <c r="B390" s="7" t="s">
        <v>315</v>
      </c>
      <c r="C390" s="8">
        <f t="shared" si="103"/>
        <v>1080000000</v>
      </c>
      <c r="D390" s="8">
        <f t="shared" si="103"/>
        <v>0</v>
      </c>
      <c r="E390" s="8"/>
      <c r="F390" s="8">
        <f>F391</f>
        <v>0</v>
      </c>
      <c r="G390" s="8"/>
      <c r="H390" s="8">
        <f>H391</f>
        <v>0</v>
      </c>
      <c r="I390" s="8"/>
      <c r="J390" s="8">
        <f t="shared" si="104"/>
        <v>0</v>
      </c>
      <c r="K390" s="8">
        <f t="shared" si="104"/>
        <v>0</v>
      </c>
      <c r="L390" s="8">
        <f t="shared" si="104"/>
        <v>0</v>
      </c>
      <c r="M390" s="8">
        <f t="shared" si="104"/>
        <v>0</v>
      </c>
      <c r="N390" s="8">
        <f t="shared" si="104"/>
        <v>0</v>
      </c>
      <c r="O390" s="8">
        <f t="shared" si="104"/>
        <v>0</v>
      </c>
      <c r="P390" s="8">
        <f t="shared" si="97"/>
        <v>1080000000</v>
      </c>
    </row>
    <row r="391" spans="1:16" ht="25.5" x14ac:dyDescent="0.2">
      <c r="A391" s="19" t="s">
        <v>25</v>
      </c>
      <c r="B391" s="20" t="s">
        <v>316</v>
      </c>
      <c r="C391" s="8">
        <f t="shared" si="103"/>
        <v>1080000000</v>
      </c>
      <c r="D391" s="8">
        <f t="shared" si="103"/>
        <v>0</v>
      </c>
      <c r="E391" s="8"/>
      <c r="F391" s="8">
        <f>F392</f>
        <v>0</v>
      </c>
      <c r="G391" s="8"/>
      <c r="H391" s="8">
        <f>H392</f>
        <v>0</v>
      </c>
      <c r="I391" s="8"/>
      <c r="J391" s="8">
        <f t="shared" si="104"/>
        <v>0</v>
      </c>
      <c r="K391" s="8">
        <f t="shared" si="104"/>
        <v>0</v>
      </c>
      <c r="L391" s="8">
        <f t="shared" si="104"/>
        <v>0</v>
      </c>
      <c r="M391" s="8">
        <f t="shared" si="104"/>
        <v>0</v>
      </c>
      <c r="N391" s="8">
        <f t="shared" si="104"/>
        <v>0</v>
      </c>
      <c r="O391" s="8">
        <f t="shared" si="104"/>
        <v>0</v>
      </c>
      <c r="P391" s="8">
        <f t="shared" si="97"/>
        <v>1080000000</v>
      </c>
    </row>
    <row r="392" spans="1:16" ht="25.5" x14ac:dyDescent="0.2">
      <c r="A392" s="24" t="s">
        <v>27</v>
      </c>
      <c r="B392" s="26" t="s">
        <v>316</v>
      </c>
      <c r="C392" s="8">
        <v>1080000000</v>
      </c>
      <c r="D392" s="8">
        <v>0</v>
      </c>
      <c r="E392" s="8"/>
      <c r="F392" s="8">
        <v>0</v>
      </c>
      <c r="G392" s="8"/>
      <c r="H392" s="8">
        <v>0</v>
      </c>
      <c r="I392" s="8"/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f t="shared" si="97"/>
        <v>1080000000</v>
      </c>
    </row>
    <row r="393" spans="1:16" x14ac:dyDescent="0.2">
      <c r="A393" s="51" t="s">
        <v>317</v>
      </c>
      <c r="B393" s="52"/>
      <c r="C393" s="18">
        <f>C332+C384</f>
        <v>7557786995</v>
      </c>
      <c r="D393" s="18">
        <f>D332+D384</f>
        <v>6814653587.9309998</v>
      </c>
      <c r="E393" s="18"/>
      <c r="F393" s="18">
        <f>F332+F384</f>
        <v>0</v>
      </c>
      <c r="G393" s="18"/>
      <c r="H393" s="18"/>
      <c r="I393" s="18"/>
      <c r="J393" s="18">
        <f t="shared" ref="J393:O393" si="105">J332+J384</f>
        <v>0</v>
      </c>
      <c r="K393" s="18">
        <f t="shared" si="105"/>
        <v>0</v>
      </c>
      <c r="L393" s="18">
        <f t="shared" si="105"/>
        <v>0</v>
      </c>
      <c r="M393" s="18">
        <f t="shared" si="105"/>
        <v>0</v>
      </c>
      <c r="N393" s="18">
        <f t="shared" si="105"/>
        <v>0</v>
      </c>
      <c r="O393" s="18">
        <f t="shared" si="105"/>
        <v>0</v>
      </c>
      <c r="P393" s="18">
        <f t="shared" si="97"/>
        <v>14372440582.931</v>
      </c>
    </row>
    <row r="394" spans="1:16" x14ac:dyDescent="0.2">
      <c r="A394" s="49" t="s">
        <v>318</v>
      </c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</row>
    <row r="395" spans="1:16" ht="38.25" x14ac:dyDescent="0.2">
      <c r="A395" s="6" t="s">
        <v>106</v>
      </c>
      <c r="B395" s="7" t="s">
        <v>107</v>
      </c>
      <c r="C395" s="8">
        <f t="shared" ref="C395:D397" si="106">C396</f>
        <v>150000000</v>
      </c>
      <c r="D395" s="8">
        <f t="shared" si="106"/>
        <v>0</v>
      </c>
      <c r="E395" s="8"/>
      <c r="F395" s="8">
        <f>F396</f>
        <v>0</v>
      </c>
      <c r="G395" s="8"/>
      <c r="H395" s="8">
        <f>H396</f>
        <v>0</v>
      </c>
      <c r="I395" s="8"/>
      <c r="J395" s="8">
        <f t="shared" ref="J395:O398" si="107">J396</f>
        <v>0</v>
      </c>
      <c r="K395" s="8">
        <f t="shared" si="107"/>
        <v>0</v>
      </c>
      <c r="L395" s="8">
        <f t="shared" si="107"/>
        <v>0</v>
      </c>
      <c r="M395" s="8">
        <f t="shared" si="107"/>
        <v>0</v>
      </c>
      <c r="N395" s="8">
        <f t="shared" si="107"/>
        <v>0</v>
      </c>
      <c r="O395" s="8">
        <f t="shared" si="107"/>
        <v>0</v>
      </c>
      <c r="P395" s="8">
        <f t="shared" ref="P395:P400" si="108">C395+D395+F395+H395+J395+K395+L395+M395+N395+O395</f>
        <v>150000000</v>
      </c>
    </row>
    <row r="396" spans="1:16" ht="25.5" x14ac:dyDescent="0.2">
      <c r="A396" s="6" t="s">
        <v>21</v>
      </c>
      <c r="B396" s="7" t="s">
        <v>319</v>
      </c>
      <c r="C396" s="8">
        <f t="shared" si="106"/>
        <v>150000000</v>
      </c>
      <c r="D396" s="8">
        <f t="shared" si="106"/>
        <v>0</v>
      </c>
      <c r="E396" s="8"/>
      <c r="F396" s="8">
        <f>F397</f>
        <v>0</v>
      </c>
      <c r="G396" s="8"/>
      <c r="H396" s="8">
        <f>H397</f>
        <v>0</v>
      </c>
      <c r="I396" s="8"/>
      <c r="J396" s="8">
        <f t="shared" si="107"/>
        <v>0</v>
      </c>
      <c r="K396" s="8">
        <f t="shared" si="107"/>
        <v>0</v>
      </c>
      <c r="L396" s="8">
        <f t="shared" si="107"/>
        <v>0</v>
      </c>
      <c r="M396" s="8">
        <f t="shared" si="107"/>
        <v>0</v>
      </c>
      <c r="N396" s="8">
        <f t="shared" si="107"/>
        <v>0</v>
      </c>
      <c r="O396" s="8">
        <f t="shared" si="107"/>
        <v>0</v>
      </c>
      <c r="P396" s="8">
        <f>C396+D396+F396+H396+J396+K396+L396+M396+N396+O396</f>
        <v>150000000</v>
      </c>
    </row>
    <row r="397" spans="1:16" x14ac:dyDescent="0.2">
      <c r="A397" s="19" t="s">
        <v>23</v>
      </c>
      <c r="B397" s="7" t="s">
        <v>320</v>
      </c>
      <c r="C397" s="8">
        <f t="shared" si="106"/>
        <v>150000000</v>
      </c>
      <c r="D397" s="8">
        <f t="shared" si="106"/>
        <v>0</v>
      </c>
      <c r="E397" s="8"/>
      <c r="F397" s="8">
        <f>F398</f>
        <v>0</v>
      </c>
      <c r="G397" s="8"/>
      <c r="H397" s="8">
        <f>H398</f>
        <v>0</v>
      </c>
      <c r="I397" s="8"/>
      <c r="J397" s="8">
        <f t="shared" si="107"/>
        <v>0</v>
      </c>
      <c r="K397" s="8">
        <f t="shared" si="107"/>
        <v>0</v>
      </c>
      <c r="L397" s="8">
        <f t="shared" si="107"/>
        <v>0</v>
      </c>
      <c r="M397" s="8">
        <f t="shared" si="107"/>
        <v>0</v>
      </c>
      <c r="N397" s="8">
        <f t="shared" si="107"/>
        <v>0</v>
      </c>
      <c r="O397" s="8">
        <f t="shared" si="107"/>
        <v>0</v>
      </c>
      <c r="P397" s="8">
        <f t="shared" si="108"/>
        <v>150000000</v>
      </c>
    </row>
    <row r="398" spans="1:16" ht="25.5" x14ac:dyDescent="0.2">
      <c r="A398" s="19" t="s">
        <v>25</v>
      </c>
      <c r="B398" s="7" t="s">
        <v>321</v>
      </c>
      <c r="C398" s="8">
        <f>SUM(C399:C399)</f>
        <v>150000000</v>
      </c>
      <c r="D398" s="8">
        <f>SUM(D399:D399)</f>
        <v>0</v>
      </c>
      <c r="E398" s="8"/>
      <c r="F398" s="8">
        <f>SUM(F399:F399)</f>
        <v>0</v>
      </c>
      <c r="G398" s="8"/>
      <c r="H398" s="8">
        <f>SUM(H399:H399)</f>
        <v>0</v>
      </c>
      <c r="I398" s="8"/>
      <c r="J398" s="8">
        <f>SUM(J399:J399)</f>
        <v>0</v>
      </c>
      <c r="K398" s="8">
        <f>SUM(K399:K399)</f>
        <v>0</v>
      </c>
      <c r="L398" s="8">
        <f t="shared" si="107"/>
        <v>0</v>
      </c>
      <c r="M398" s="8">
        <f>SUM(M399:M399)</f>
        <v>0</v>
      </c>
      <c r="N398" s="8">
        <f>SUM(N399:N399)</f>
        <v>0</v>
      </c>
      <c r="O398" s="8">
        <f>SUM(O399:O399)</f>
        <v>0</v>
      </c>
      <c r="P398" s="8">
        <f t="shared" si="108"/>
        <v>150000000</v>
      </c>
    </row>
    <row r="399" spans="1:16" ht="25.5" x14ac:dyDescent="0.2">
      <c r="A399" s="24" t="s">
        <v>27</v>
      </c>
      <c r="B399" s="26" t="s">
        <v>321</v>
      </c>
      <c r="C399" s="8">
        <v>150000000</v>
      </c>
      <c r="D399" s="8">
        <v>0</v>
      </c>
      <c r="E399" s="8"/>
      <c r="F399" s="8">
        <v>0</v>
      </c>
      <c r="G399" s="8"/>
      <c r="H399" s="8">
        <v>0</v>
      </c>
      <c r="I399" s="8"/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f t="shared" si="108"/>
        <v>150000000</v>
      </c>
    </row>
    <row r="400" spans="1:16" x14ac:dyDescent="0.2">
      <c r="A400" s="51" t="s">
        <v>322</v>
      </c>
      <c r="B400" s="52"/>
      <c r="C400" s="18">
        <f>C395</f>
        <v>150000000</v>
      </c>
      <c r="D400" s="18">
        <f>D395</f>
        <v>0</v>
      </c>
      <c r="E400" s="40"/>
      <c r="F400" s="18">
        <f>F395</f>
        <v>0</v>
      </c>
      <c r="G400" s="40"/>
      <c r="H400" s="18">
        <f>H395</f>
        <v>0</v>
      </c>
      <c r="I400" s="40"/>
      <c r="J400" s="18">
        <f t="shared" ref="J400:O400" si="109">J395</f>
        <v>0</v>
      </c>
      <c r="K400" s="18">
        <f t="shared" si="109"/>
        <v>0</v>
      </c>
      <c r="L400" s="18">
        <f t="shared" si="109"/>
        <v>0</v>
      </c>
      <c r="M400" s="18">
        <f t="shared" si="109"/>
        <v>0</v>
      </c>
      <c r="N400" s="18">
        <f t="shared" si="109"/>
        <v>0</v>
      </c>
      <c r="O400" s="18">
        <f t="shared" si="109"/>
        <v>0</v>
      </c>
      <c r="P400" s="18">
        <f t="shared" si="108"/>
        <v>150000000</v>
      </c>
    </row>
    <row r="401" spans="1:16" x14ac:dyDescent="0.2">
      <c r="A401" s="49" t="s">
        <v>323</v>
      </c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</row>
    <row r="402" spans="1:16" ht="38.25" x14ac:dyDescent="0.2">
      <c r="A402" s="6" t="s">
        <v>106</v>
      </c>
      <c r="B402" s="7" t="s">
        <v>107</v>
      </c>
      <c r="C402" s="8">
        <f>C403</f>
        <v>13501283141</v>
      </c>
      <c r="D402" s="8">
        <f>D403</f>
        <v>1699190767</v>
      </c>
      <c r="E402" s="8"/>
      <c r="F402" s="8">
        <f>F403</f>
        <v>0</v>
      </c>
      <c r="G402" s="8"/>
      <c r="H402" s="8">
        <f>H403</f>
        <v>0</v>
      </c>
      <c r="I402" s="8"/>
      <c r="J402" s="8">
        <f t="shared" ref="J402:O403" si="110">J403</f>
        <v>0</v>
      </c>
      <c r="K402" s="8">
        <f t="shared" si="110"/>
        <v>0</v>
      </c>
      <c r="L402" s="8">
        <f t="shared" si="110"/>
        <v>0</v>
      </c>
      <c r="M402" s="8">
        <f t="shared" si="110"/>
        <v>0</v>
      </c>
      <c r="N402" s="8">
        <f t="shared" si="110"/>
        <v>0</v>
      </c>
      <c r="O402" s="8">
        <f t="shared" si="110"/>
        <v>0</v>
      </c>
      <c r="P402" s="8">
        <f t="shared" ref="P402:P411" si="111">C402+D402+F402+H402+J402+K402+L402+M402+N402+O402</f>
        <v>15200473908</v>
      </c>
    </row>
    <row r="403" spans="1:16" ht="25.5" x14ac:dyDescent="0.2">
      <c r="A403" s="6" t="s">
        <v>21</v>
      </c>
      <c r="B403" s="7" t="s">
        <v>201</v>
      </c>
      <c r="C403" s="8">
        <f>C404+C408</f>
        <v>13501283141</v>
      </c>
      <c r="D403" s="8">
        <f>D404+D408</f>
        <v>1699190767</v>
      </c>
      <c r="E403" s="8"/>
      <c r="F403" s="8">
        <f>F404+F408</f>
        <v>0</v>
      </c>
      <c r="G403" s="8"/>
      <c r="H403" s="8">
        <f>H404+H408</f>
        <v>0</v>
      </c>
      <c r="I403" s="8"/>
      <c r="J403" s="8">
        <f>J404+J408</f>
        <v>0</v>
      </c>
      <c r="K403" s="8">
        <f>K404+K408</f>
        <v>0</v>
      </c>
      <c r="L403" s="8">
        <f t="shared" si="110"/>
        <v>0</v>
      </c>
      <c r="M403" s="8">
        <f>M404+M408</f>
        <v>0</v>
      </c>
      <c r="N403" s="8">
        <f>N404+N408</f>
        <v>0</v>
      </c>
      <c r="O403" s="8">
        <f>O404+O408</f>
        <v>0</v>
      </c>
      <c r="P403" s="8">
        <f t="shared" si="111"/>
        <v>15200473908</v>
      </c>
    </row>
    <row r="404" spans="1:16" ht="25.5" x14ac:dyDescent="0.2">
      <c r="A404" s="19" t="s">
        <v>23</v>
      </c>
      <c r="B404" s="7" t="s">
        <v>324</v>
      </c>
      <c r="C404" s="8">
        <f>+C405</f>
        <v>13500000000</v>
      </c>
      <c r="D404" s="8">
        <f>+D405</f>
        <v>1699190767</v>
      </c>
      <c r="E404" s="8"/>
      <c r="F404" s="8">
        <f>+F405</f>
        <v>0</v>
      </c>
      <c r="G404" s="8"/>
      <c r="H404" s="8">
        <f>+H405</f>
        <v>0</v>
      </c>
      <c r="I404" s="8"/>
      <c r="J404" s="8">
        <f t="shared" ref="J404:O404" si="112">+J405</f>
        <v>0</v>
      </c>
      <c r="K404" s="8">
        <f t="shared" si="112"/>
        <v>0</v>
      </c>
      <c r="L404" s="8">
        <f t="shared" si="112"/>
        <v>0</v>
      </c>
      <c r="M404" s="8">
        <f t="shared" si="112"/>
        <v>0</v>
      </c>
      <c r="N404" s="8">
        <f t="shared" si="112"/>
        <v>0</v>
      </c>
      <c r="O404" s="8">
        <f t="shared" si="112"/>
        <v>0</v>
      </c>
      <c r="P404" s="8">
        <f t="shared" si="111"/>
        <v>15199190767</v>
      </c>
    </row>
    <row r="405" spans="1:16" ht="25.5" x14ac:dyDescent="0.2">
      <c r="A405" s="19" t="s">
        <v>25</v>
      </c>
      <c r="B405" s="7" t="s">
        <v>325</v>
      </c>
      <c r="C405" s="8">
        <f>SUM(C406:C407)</f>
        <v>13500000000</v>
      </c>
      <c r="D405" s="8">
        <f>SUM(D406:D407)</f>
        <v>1699190767</v>
      </c>
      <c r="E405" s="8"/>
      <c r="F405" s="8">
        <f>SUM(F406:F407)</f>
        <v>0</v>
      </c>
      <c r="G405" s="8"/>
      <c r="H405" s="8">
        <f>SUM(H406:H407)</f>
        <v>0</v>
      </c>
      <c r="I405" s="8"/>
      <c r="J405" s="8">
        <f>SUM(J406:J407)</f>
        <v>0</v>
      </c>
      <c r="K405" s="8">
        <f>SUM(K406:K407)</f>
        <v>0</v>
      </c>
      <c r="L405" s="8">
        <f t="shared" ref="L405" si="113">SUM(L406:L406)</f>
        <v>0</v>
      </c>
      <c r="M405" s="8">
        <f t="shared" ref="M405" si="114">SUM(M406:M407)</f>
        <v>0</v>
      </c>
      <c r="N405" s="8">
        <f>SUM(N406:N407)</f>
        <v>0</v>
      </c>
      <c r="O405" s="8">
        <f>SUM(O406:O407)</f>
        <v>0</v>
      </c>
      <c r="P405" s="8">
        <f t="shared" si="111"/>
        <v>15199190767</v>
      </c>
    </row>
    <row r="406" spans="1:16" ht="51" x14ac:dyDescent="0.2">
      <c r="A406" s="24" t="s">
        <v>27</v>
      </c>
      <c r="B406" s="26" t="s">
        <v>326</v>
      </c>
      <c r="C406" s="8">
        <v>13500000000</v>
      </c>
      <c r="D406" s="8">
        <v>0</v>
      </c>
      <c r="E406" s="8"/>
      <c r="F406" s="8">
        <v>0</v>
      </c>
      <c r="G406" s="8"/>
      <c r="H406" s="8">
        <v>0</v>
      </c>
      <c r="I406" s="8"/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f t="shared" si="111"/>
        <v>13500000000</v>
      </c>
    </row>
    <row r="407" spans="1:16" ht="38.25" x14ac:dyDescent="0.2">
      <c r="A407" s="24" t="s">
        <v>27</v>
      </c>
      <c r="B407" s="41" t="s">
        <v>327</v>
      </c>
      <c r="C407" s="8">
        <v>0</v>
      </c>
      <c r="D407" s="8">
        <v>1699190767</v>
      </c>
      <c r="E407" s="8">
        <v>27</v>
      </c>
      <c r="F407" s="8">
        <v>0</v>
      </c>
      <c r="G407" s="8"/>
      <c r="H407" s="8">
        <v>0</v>
      </c>
      <c r="I407" s="8"/>
      <c r="J407" s="8">
        <v>0</v>
      </c>
      <c r="K407" s="8">
        <v>0</v>
      </c>
      <c r="L407" s="8"/>
      <c r="M407" s="8">
        <v>0</v>
      </c>
      <c r="N407" s="8">
        <v>0</v>
      </c>
      <c r="O407" s="8"/>
      <c r="P407" s="8">
        <f>C407+D407+F407+H407+J407+K407+L407+M407+N407+O407</f>
        <v>1699190767</v>
      </c>
    </row>
    <row r="408" spans="1:16" ht="25.5" x14ac:dyDescent="0.2">
      <c r="A408" s="19" t="s">
        <v>23</v>
      </c>
      <c r="B408" s="19" t="s">
        <v>328</v>
      </c>
      <c r="C408" s="8">
        <f>C409</f>
        <v>1283141</v>
      </c>
      <c r="D408" s="8">
        <f>D409</f>
        <v>0</v>
      </c>
      <c r="E408" s="8"/>
      <c r="F408" s="8">
        <f>F409</f>
        <v>0</v>
      </c>
      <c r="G408" s="8"/>
      <c r="H408" s="8">
        <f>H409</f>
        <v>0</v>
      </c>
      <c r="I408" s="8"/>
      <c r="J408" s="8">
        <f>J409</f>
        <v>0</v>
      </c>
      <c r="K408" s="8">
        <f>K409</f>
        <v>0</v>
      </c>
      <c r="L408" s="8"/>
      <c r="M408" s="8">
        <f>M409</f>
        <v>0</v>
      </c>
      <c r="N408" s="8">
        <f>N409</f>
        <v>0</v>
      </c>
      <c r="O408" s="8">
        <f>O409</f>
        <v>0</v>
      </c>
      <c r="P408" s="8">
        <f t="shared" si="111"/>
        <v>1283141</v>
      </c>
    </row>
    <row r="409" spans="1:16" ht="38.25" x14ac:dyDescent="0.2">
      <c r="A409" s="19" t="s">
        <v>25</v>
      </c>
      <c r="B409" s="19" t="s">
        <v>329</v>
      </c>
      <c r="C409" s="8">
        <f>SUM(C410:C410)</f>
        <v>1283141</v>
      </c>
      <c r="D409" s="8">
        <f>SUM(D410:D410)</f>
        <v>0</v>
      </c>
      <c r="E409" s="8"/>
      <c r="F409" s="8">
        <f>SUM(F410:F410)</f>
        <v>0</v>
      </c>
      <c r="G409" s="8"/>
      <c r="H409" s="8">
        <f>SUM(H410:H410)</f>
        <v>0</v>
      </c>
      <c r="I409" s="8"/>
      <c r="J409" s="8">
        <f>SUM(J410:J410)</f>
        <v>0</v>
      </c>
      <c r="K409" s="8">
        <f>SUM(K410:K410)</f>
        <v>0</v>
      </c>
      <c r="L409" s="8"/>
      <c r="M409" s="8">
        <f>SUM(M410:M410)</f>
        <v>0</v>
      </c>
      <c r="N409" s="8">
        <f>SUM(N410:N410)</f>
        <v>0</v>
      </c>
      <c r="O409" s="8">
        <f>SUM(O410:O410)</f>
        <v>0</v>
      </c>
      <c r="P409" s="8">
        <f t="shared" si="111"/>
        <v>1283141</v>
      </c>
    </row>
    <row r="410" spans="1:16" ht="38.25" x14ac:dyDescent="0.2">
      <c r="A410" s="24" t="s">
        <v>27</v>
      </c>
      <c r="B410" s="26" t="s">
        <v>329</v>
      </c>
      <c r="C410" s="8">
        <v>1283141</v>
      </c>
      <c r="D410" s="8">
        <v>0</v>
      </c>
      <c r="E410" s="8"/>
      <c r="F410" s="8">
        <v>0</v>
      </c>
      <c r="G410" s="8"/>
      <c r="H410" s="8">
        <v>0</v>
      </c>
      <c r="I410" s="8"/>
      <c r="J410" s="8">
        <v>0</v>
      </c>
      <c r="K410" s="8">
        <v>0</v>
      </c>
      <c r="L410" s="8"/>
      <c r="M410" s="8">
        <v>0</v>
      </c>
      <c r="N410" s="8">
        <v>0</v>
      </c>
      <c r="O410" s="8">
        <v>0</v>
      </c>
      <c r="P410" s="8">
        <f>C410+D410+F410+H410+J410+K410+L410+M410+N410+O410+1</f>
        <v>1283142</v>
      </c>
    </row>
    <row r="411" spans="1:16" x14ac:dyDescent="0.2">
      <c r="A411" s="51" t="s">
        <v>330</v>
      </c>
      <c r="B411" s="52"/>
      <c r="C411" s="18">
        <f>C402</f>
        <v>13501283141</v>
      </c>
      <c r="D411" s="18">
        <f>D402</f>
        <v>1699190767</v>
      </c>
      <c r="E411" s="18"/>
      <c r="F411" s="18">
        <f>F402</f>
        <v>0</v>
      </c>
      <c r="G411" s="18"/>
      <c r="H411" s="18">
        <f>H402</f>
        <v>0</v>
      </c>
      <c r="I411" s="18"/>
      <c r="J411" s="18">
        <f t="shared" ref="J411:O411" si="115">J402</f>
        <v>0</v>
      </c>
      <c r="K411" s="18">
        <f t="shared" si="115"/>
        <v>0</v>
      </c>
      <c r="L411" s="18">
        <f t="shared" si="115"/>
        <v>0</v>
      </c>
      <c r="M411" s="18">
        <f t="shared" si="115"/>
        <v>0</v>
      </c>
      <c r="N411" s="18">
        <f t="shared" si="115"/>
        <v>0</v>
      </c>
      <c r="O411" s="18">
        <f t="shared" si="115"/>
        <v>0</v>
      </c>
      <c r="P411" s="18">
        <f t="shared" si="111"/>
        <v>15200473908</v>
      </c>
    </row>
    <row r="412" spans="1:16" s="44" customFormat="1" x14ac:dyDescent="0.25">
      <c r="A412" s="46" t="s">
        <v>331</v>
      </c>
      <c r="B412" s="46"/>
      <c r="C412" s="42">
        <f>C411+C400+C393+C330+C300+C279+C247+C145+C119+C86+C53+C43+C29+C22</f>
        <v>138776976668</v>
      </c>
      <c r="D412" s="42">
        <f>D411+D400+D393+D330+D300+D279+D247+D145+D119+D86+D53+D43+D29+D22</f>
        <v>47731268453.27375</v>
      </c>
      <c r="E412" s="43"/>
      <c r="F412" s="42">
        <f>F411+F400+F393+F330+F300+F279+F247+F145+F119+F86+F53+F43+F29+F22</f>
        <v>71581305905.160004</v>
      </c>
      <c r="G412" s="43"/>
      <c r="H412" s="42">
        <f>H411+H400+H393+H330+H300+H279+H247+H145+H119+H86+H53+H43+H29+H22</f>
        <v>10132988482</v>
      </c>
      <c r="I412" s="43"/>
      <c r="J412" s="42">
        <f>J411+J400+J393+J330+J300+J279+J247+J145+J119+J86+J53+J43+J29+J22</f>
        <v>19196465200</v>
      </c>
      <c r="K412" s="42">
        <f>K411+K400+K393+K330+K300+K279+K247+K145+K119+K86+K53+K43+K29+K22</f>
        <v>1133250000</v>
      </c>
      <c r="L412" s="42" t="e">
        <f>L411+L393+L330+L300+L279+L247+L145+L119+L86+L53+L43+#REF!+L22</f>
        <v>#REF!</v>
      </c>
      <c r="M412" s="42">
        <f t="shared" ref="M412" si="116">M411+M400+M393+M330+M300+M279+M247+M145+M119+M86+M53+M43+M29+M22</f>
        <v>0</v>
      </c>
      <c r="N412" s="42">
        <f>N411+N400+N393+N330+N300+N279+N247+N145+N119+N86+N53+N43+N29+N22</f>
        <v>0</v>
      </c>
      <c r="O412" s="42">
        <f>O411+O400+O393+O330+O300+O279+O247+O145+O119+O86+O53+O43+O29+O22</f>
        <v>16919634975</v>
      </c>
      <c r="P412" s="42">
        <f>C412+D412+F412+H412+J412+K412+M412+N412+O412</f>
        <v>305471889683.43372</v>
      </c>
    </row>
    <row r="414" spans="1:16" ht="15" x14ac:dyDescent="0.25">
      <c r="P414" s="10"/>
    </row>
    <row r="415" spans="1:16" x14ac:dyDescent="0.2">
      <c r="P415" s="45"/>
    </row>
    <row r="416" spans="1:16" ht="15" x14ac:dyDescent="0.25">
      <c r="A416" s="47" t="s">
        <v>332</v>
      </c>
      <c r="B416" s="47"/>
      <c r="C416" s="47"/>
      <c r="H416" s="47"/>
      <c r="I416" s="47"/>
      <c r="J416" s="47"/>
      <c r="K416" s="47"/>
    </row>
    <row r="417" spans="1:11" x14ac:dyDescent="0.2">
      <c r="A417" s="48" t="s">
        <v>333</v>
      </c>
      <c r="B417" s="48"/>
      <c r="C417" s="48"/>
      <c r="H417" s="48"/>
      <c r="I417" s="48"/>
      <c r="J417" s="48"/>
      <c r="K417" s="48"/>
    </row>
  </sheetData>
  <mergeCells count="93">
    <mergeCell ref="A1:P1"/>
    <mergeCell ref="A3:P3"/>
    <mergeCell ref="A4:B5"/>
    <mergeCell ref="C4:P4"/>
    <mergeCell ref="A6:P6"/>
    <mergeCell ref="A29:B29"/>
    <mergeCell ref="H16:H19"/>
    <mergeCell ref="I16:I19"/>
    <mergeCell ref="J16:J19"/>
    <mergeCell ref="K16:K19"/>
    <mergeCell ref="A16:A19"/>
    <mergeCell ref="B16:B19"/>
    <mergeCell ref="C16:C19"/>
    <mergeCell ref="F16:F19"/>
    <mergeCell ref="G16:G19"/>
    <mergeCell ref="N16:N19"/>
    <mergeCell ref="O16:O19"/>
    <mergeCell ref="P16:P19"/>
    <mergeCell ref="A22:B22"/>
    <mergeCell ref="A23:P23"/>
    <mergeCell ref="L16:L19"/>
    <mergeCell ref="M16:M19"/>
    <mergeCell ref="A30:P30"/>
    <mergeCell ref="A43:B43"/>
    <mergeCell ref="A44:P44"/>
    <mergeCell ref="A53:B53"/>
    <mergeCell ref="A54:P54"/>
    <mergeCell ref="A119:B119"/>
    <mergeCell ref="F59:F60"/>
    <mergeCell ref="G59:G60"/>
    <mergeCell ref="J59:J60"/>
    <mergeCell ref="K59:K60"/>
    <mergeCell ref="A59:A60"/>
    <mergeCell ref="B59:B60"/>
    <mergeCell ref="C59:C60"/>
    <mergeCell ref="D59:D60"/>
    <mergeCell ref="E59:E60"/>
    <mergeCell ref="N59:N60"/>
    <mergeCell ref="O59:O60"/>
    <mergeCell ref="P59:P60"/>
    <mergeCell ref="A86:B86"/>
    <mergeCell ref="A87:P87"/>
    <mergeCell ref="L59:L60"/>
    <mergeCell ref="M59:M60"/>
    <mergeCell ref="A120:P120"/>
    <mergeCell ref="A145:B145"/>
    <mergeCell ref="A146:P146"/>
    <mergeCell ref="A247:B247"/>
    <mergeCell ref="A248:P248"/>
    <mergeCell ref="D295:D296"/>
    <mergeCell ref="E295:E296"/>
    <mergeCell ref="H271:H272"/>
    <mergeCell ref="I271:I272"/>
    <mergeCell ref="J271:J272"/>
    <mergeCell ref="F271:F272"/>
    <mergeCell ref="G271:G272"/>
    <mergeCell ref="N271:N272"/>
    <mergeCell ref="O271:O272"/>
    <mergeCell ref="P271:P272"/>
    <mergeCell ref="A279:B279"/>
    <mergeCell ref="A280:P280"/>
    <mergeCell ref="K271:K272"/>
    <mergeCell ref="L271:L272"/>
    <mergeCell ref="M271:M272"/>
    <mergeCell ref="A271:A272"/>
    <mergeCell ref="B271:B272"/>
    <mergeCell ref="C271:C272"/>
    <mergeCell ref="A411:B411"/>
    <mergeCell ref="N295:N296"/>
    <mergeCell ref="O295:O296"/>
    <mergeCell ref="P295:P296"/>
    <mergeCell ref="A300:B300"/>
    <mergeCell ref="A301:P301"/>
    <mergeCell ref="A330:B330"/>
    <mergeCell ref="H295:H296"/>
    <mergeCell ref="I295:I296"/>
    <mergeCell ref="J295:J296"/>
    <mergeCell ref="K295:K296"/>
    <mergeCell ref="L295:L296"/>
    <mergeCell ref="M295:M296"/>
    <mergeCell ref="A295:A296"/>
    <mergeCell ref="B295:B296"/>
    <mergeCell ref="C295:C296"/>
    <mergeCell ref="A331:P331"/>
    <mergeCell ref="A393:B393"/>
    <mergeCell ref="A394:P394"/>
    <mergeCell ref="A400:B400"/>
    <mergeCell ref="A401:P401"/>
    <mergeCell ref="A412:B412"/>
    <mergeCell ref="A416:C416"/>
    <mergeCell ref="H416:K416"/>
    <mergeCell ref="A417:C417"/>
    <mergeCell ref="H417:K4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Ramirez Giraldo</dc:creator>
  <cp:lastModifiedBy>Dolly Trujillo Ciro</cp:lastModifiedBy>
  <dcterms:created xsi:type="dcterms:W3CDTF">2015-01-30T15:46:04Z</dcterms:created>
  <dcterms:modified xsi:type="dcterms:W3CDTF">2015-01-30T16:47:22Z</dcterms:modified>
</cp:coreProperties>
</file>