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10.1.10.1\Oficina de Adquisiciones\INFORMES AÑO 2021\SEGUIMIENTO TRIMESTRAL\"/>
    </mc:Choice>
  </mc:AlternateContent>
  <xr:revisionPtr revIDLastSave="0" documentId="13_ncr:1_{B9DBD795-27EC-4500-B036-DBE20E7B65C3}" xr6:coauthVersionLast="47" xr6:coauthVersionMax="47" xr10:uidLastSave="{00000000-0000-0000-0000-000000000000}"/>
  <bookViews>
    <workbookView xWindow="-120" yWindow="-120" windowWidth="29040" windowHeight="15840" activeTab="1" xr2:uid="{00000000-000D-0000-FFFF-FFFF00000000}"/>
  </bookViews>
  <sheets>
    <sheet name=" " sheetId="138" r:id="rId1"/>
    <sheet name="JULIO-AGOSTO Y SEPTIEMBRE" sheetId="204"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9" i="204" l="1"/>
  <c r="M264" i="204"/>
  <c r="M265" i="204"/>
  <c r="M266" i="204"/>
  <c r="M267" i="204"/>
  <c r="M268" i="204"/>
  <c r="M269" i="204"/>
  <c r="M270" i="204"/>
  <c r="M271" i="204"/>
  <c r="M272" i="204"/>
  <c r="M273" i="204"/>
  <c r="M274" i="204"/>
  <c r="M275" i="204"/>
  <c r="M276" i="204"/>
  <c r="M277" i="204"/>
  <c r="M278" i="204"/>
  <c r="M279" i="204"/>
  <c r="M280" i="204"/>
  <c r="M281" i="204"/>
  <c r="M282" i="204"/>
  <c r="M283" i="204"/>
  <c r="M284" i="204"/>
  <c r="M285" i="204"/>
  <c r="M286" i="204"/>
  <c r="M287" i="204"/>
  <c r="M288" i="204"/>
  <c r="M290" i="204"/>
  <c r="M291" i="204"/>
  <c r="M292" i="204"/>
  <c r="M293" i="204"/>
  <c r="M294" i="204"/>
  <c r="M295" i="204"/>
  <c r="M296" i="204"/>
  <c r="M297" i="204"/>
  <c r="M298" i="204"/>
  <c r="M299" i="204"/>
  <c r="M300" i="204"/>
  <c r="M301" i="204"/>
  <c r="M302" i="204"/>
  <c r="M303" i="204"/>
  <c r="M304" i="204"/>
  <c r="M305" i="204"/>
  <c r="M306" i="204"/>
  <c r="M307" i="204"/>
  <c r="M308" i="204"/>
  <c r="M309" i="204"/>
  <c r="M310" i="204"/>
  <c r="M311" i="204"/>
  <c r="M312" i="204"/>
  <c r="M313" i="204"/>
  <c r="M314" i="204"/>
  <c r="M315" i="204"/>
  <c r="M316" i="204"/>
  <c r="M317" i="204"/>
  <c r="M318" i="204"/>
  <c r="M319" i="204"/>
  <c r="M320" i="204"/>
  <c r="M321" i="204"/>
  <c r="M322" i="204"/>
  <c r="M323" i="204"/>
  <c r="M262" i="204"/>
  <c r="M263" i="204"/>
  <c r="M195" i="204"/>
  <c r="M239" i="204"/>
  <c r="M233" i="204"/>
  <c r="M259" i="204"/>
  <c r="M258" i="204"/>
  <c r="M257" i="204"/>
  <c r="M256" i="204"/>
  <c r="M255" i="204"/>
  <c r="M254" i="204"/>
  <c r="M253" i="204"/>
  <c r="M252" i="204"/>
  <c r="M251" i="204"/>
  <c r="M250" i="204"/>
  <c r="M249" i="204"/>
  <c r="M248" i="204"/>
  <c r="M247" i="204"/>
  <c r="M246" i="204"/>
  <c r="M245" i="204"/>
  <c r="M244" i="204"/>
  <c r="M243" i="204"/>
  <c r="M242" i="204"/>
  <c r="M241" i="204"/>
  <c r="M240" i="204"/>
  <c r="M238" i="204"/>
  <c r="M237" i="204"/>
  <c r="M236" i="204"/>
  <c r="M235" i="204"/>
  <c r="M234" i="204"/>
  <c r="M232" i="204"/>
  <c r="M231" i="204"/>
  <c r="M230" i="204"/>
  <c r="M229" i="204"/>
  <c r="M228" i="204"/>
  <c r="M227" i="204"/>
  <c r="M226" i="204"/>
  <c r="M225" i="204"/>
  <c r="M224" i="204"/>
  <c r="M223" i="204"/>
  <c r="M222" i="204"/>
  <c r="M221" i="204"/>
  <c r="M220" i="204"/>
  <c r="M219" i="204"/>
  <c r="M218" i="204"/>
  <c r="M217" i="204"/>
  <c r="M216" i="204"/>
  <c r="M215" i="204"/>
  <c r="M214" i="204"/>
  <c r="M213" i="204"/>
  <c r="M212" i="204"/>
  <c r="M211" i="204"/>
  <c r="M210" i="204"/>
  <c r="M209" i="204"/>
  <c r="M208" i="204"/>
  <c r="M207" i="204"/>
  <c r="M206" i="204"/>
  <c r="M205" i="204"/>
  <c r="M204" i="204"/>
  <c r="M203" i="204"/>
  <c r="M202" i="204"/>
  <c r="M201" i="204"/>
  <c r="M200" i="204"/>
  <c r="M199" i="204"/>
  <c r="M198" i="204"/>
  <c r="M197" i="204"/>
  <c r="M196" i="204"/>
  <c r="M194" i="204"/>
  <c r="M193" i="204"/>
  <c r="M190" i="204"/>
  <c r="M189" i="204"/>
  <c r="M188" i="204"/>
  <c r="M187" i="204"/>
  <c r="M186" i="204"/>
  <c r="M185" i="204"/>
  <c r="M184" i="204"/>
  <c r="M183" i="204"/>
  <c r="M182" i="204"/>
  <c r="M181" i="204"/>
  <c r="M180" i="204"/>
  <c r="M179" i="204"/>
  <c r="M178" i="204"/>
  <c r="M177" i="204"/>
  <c r="M176" i="204"/>
  <c r="M175" i="204"/>
  <c r="M174" i="204"/>
  <c r="M173" i="204"/>
  <c r="M172" i="204"/>
  <c r="M171" i="204"/>
  <c r="M170" i="204"/>
  <c r="M169" i="204"/>
  <c r="M168" i="204"/>
  <c r="M167" i="204"/>
  <c r="M166" i="204"/>
  <c r="M165" i="204"/>
  <c r="M164" i="204"/>
  <c r="M163" i="204"/>
  <c r="M162" i="204"/>
  <c r="M161" i="204"/>
  <c r="M160" i="204"/>
  <c r="M159" i="204"/>
  <c r="M158" i="204"/>
  <c r="M157" i="204"/>
  <c r="M156" i="204"/>
  <c r="M155" i="204"/>
  <c r="M154" i="204"/>
  <c r="M153" i="204"/>
  <c r="M152" i="204"/>
  <c r="M151" i="204"/>
  <c r="M150" i="204"/>
  <c r="M149" i="204"/>
  <c r="M148" i="204"/>
  <c r="M147" i="204"/>
  <c r="M146" i="204"/>
  <c r="M145" i="204"/>
  <c r="M144" i="204"/>
  <c r="M143" i="204"/>
  <c r="M142" i="204"/>
  <c r="M141" i="204"/>
  <c r="M140" i="204"/>
  <c r="M139" i="204"/>
  <c r="M138" i="204"/>
  <c r="M137" i="204"/>
  <c r="M136" i="204"/>
  <c r="M135" i="204"/>
  <c r="M134" i="204"/>
  <c r="M133" i="204"/>
  <c r="M132" i="204"/>
  <c r="M131" i="204"/>
  <c r="M130" i="204"/>
  <c r="M129" i="204"/>
  <c r="M128" i="204"/>
  <c r="M127" i="204"/>
  <c r="M126" i="204"/>
  <c r="M125" i="204"/>
  <c r="M124" i="204"/>
  <c r="M123" i="204"/>
  <c r="M122" i="204"/>
  <c r="M121" i="204"/>
  <c r="M120" i="204"/>
  <c r="M119" i="204"/>
  <c r="M118" i="204"/>
  <c r="M117" i="204"/>
  <c r="M116" i="204"/>
  <c r="M115" i="204"/>
  <c r="M114" i="204"/>
  <c r="M113" i="204"/>
  <c r="M112" i="204"/>
  <c r="M111" i="204"/>
  <c r="M110" i="204"/>
  <c r="M109" i="204"/>
  <c r="M108" i="204"/>
  <c r="M107" i="204"/>
  <c r="M106" i="204"/>
  <c r="M105" i="204"/>
  <c r="M104" i="204"/>
  <c r="M103" i="204"/>
  <c r="M102" i="204"/>
  <c r="M101" i="204"/>
  <c r="M100" i="204"/>
  <c r="M99" i="204"/>
  <c r="M98" i="204"/>
  <c r="M97" i="204"/>
  <c r="M96" i="204"/>
  <c r="M95" i="204"/>
  <c r="M94" i="204"/>
  <c r="M93" i="204"/>
  <c r="M92" i="204"/>
  <c r="M91" i="204"/>
  <c r="M90" i="204"/>
  <c r="M89" i="204"/>
  <c r="M88" i="204"/>
  <c r="M87" i="204"/>
  <c r="M86" i="204"/>
  <c r="M85" i="204"/>
  <c r="M84" i="204"/>
  <c r="M83" i="204"/>
  <c r="M82" i="204"/>
  <c r="M81" i="204"/>
  <c r="M80" i="204"/>
  <c r="M79" i="204"/>
  <c r="M78" i="204"/>
  <c r="M77" i="204"/>
  <c r="M76" i="204"/>
  <c r="M75" i="204"/>
  <c r="M74" i="204"/>
  <c r="M73" i="204"/>
  <c r="M72" i="204"/>
  <c r="M71" i="204"/>
  <c r="M70" i="204"/>
  <c r="M69" i="204"/>
  <c r="M68" i="204"/>
  <c r="M67" i="204"/>
  <c r="M66" i="204"/>
  <c r="M65" i="204"/>
  <c r="M64" i="204"/>
  <c r="M63" i="204"/>
  <c r="M62" i="204"/>
  <c r="M61" i="204"/>
  <c r="M60" i="204"/>
  <c r="M59" i="204"/>
  <c r="M58" i="204"/>
  <c r="M57" i="204"/>
  <c r="M56" i="204"/>
  <c r="M55" i="204"/>
  <c r="M54" i="204"/>
  <c r="M53" i="204"/>
  <c r="M52" i="204"/>
  <c r="M51" i="204"/>
  <c r="M50" i="204"/>
  <c r="M49" i="204"/>
  <c r="M48" i="204"/>
  <c r="M47" i="204"/>
  <c r="M46" i="204"/>
  <c r="M45" i="204"/>
  <c r="M44" i="204"/>
  <c r="M43" i="204"/>
  <c r="M42" i="204"/>
  <c r="M41" i="204"/>
  <c r="M40" i="204"/>
  <c r="M39" i="204"/>
  <c r="M38" i="204"/>
  <c r="M37" i="204"/>
  <c r="M36" i="204"/>
  <c r="M35" i="204"/>
  <c r="M34" i="204"/>
  <c r="M33" i="204"/>
  <c r="M32" i="204"/>
  <c r="M31" i="204"/>
  <c r="M30" i="204"/>
  <c r="M29" i="204"/>
  <c r="M28" i="204"/>
  <c r="M27" i="204"/>
  <c r="M26" i="204"/>
  <c r="M25" i="204"/>
  <c r="M24" i="204"/>
  <c r="M23" i="204"/>
  <c r="M20" i="204"/>
  <c r="M19" i="204"/>
  <c r="M18" i="204"/>
  <c r="M17" i="204"/>
  <c r="M16" i="204"/>
  <c r="M15" i="204"/>
  <c r="M14" i="204"/>
  <c r="M13" i="204"/>
  <c r="M12" i="204"/>
  <c r="M11" i="204"/>
  <c r="M10" i="204"/>
  <c r="M9" i="204"/>
  <c r="M8" i="204"/>
  <c r="M7" i="204"/>
  <c r="M6" i="204"/>
  <c r="M5" i="204"/>
  <c r="M4" i="204"/>
  <c r="M3" i="204"/>
  <c r="F3" i="204"/>
  <c r="B11" i="138" l="1"/>
  <c r="B10" i="138"/>
  <c r="B9" i="138"/>
  <c r="B8" i="138"/>
  <c r="B7" i="138"/>
  <c r="B6" i="138"/>
  <c r="B5" i="138"/>
  <c r="B4" i="138"/>
  <c r="B3" i="138"/>
  <c r="B2" i="1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E50" authorId="0" shapeId="0" xr:uid="{E1FFCC2C-892A-4DD3-BE14-72801E7F3227}">
      <text>
        <r>
          <rPr>
            <b/>
            <sz val="9"/>
            <color indexed="81"/>
            <rFont val="Tahoma"/>
            <family val="2"/>
          </rPr>
          <t>Maria Emilse Tobon Tobon:</t>
        </r>
        <r>
          <rPr>
            <sz val="9"/>
            <color indexed="81"/>
            <rFont val="Tahoma"/>
            <family val="2"/>
          </rPr>
          <t xml:space="preserve">
</t>
        </r>
      </text>
    </comment>
  </commentList>
</comments>
</file>

<file path=xl/sharedStrings.xml><?xml version="1.0" encoding="utf-8"?>
<sst xmlns="http://schemas.openxmlformats.org/spreadsheetml/2006/main" count="2218" uniqueCount="1410">
  <si>
    <t>N° CONTRATO</t>
  </si>
  <si>
    <t>CONTRATISTA</t>
  </si>
  <si>
    <t>FECHA INICIO</t>
  </si>
  <si>
    <t>FECHA TERMINACION</t>
  </si>
  <si>
    <t>VALOR</t>
  </si>
  <si>
    <t>DEPENDENCIA</t>
  </si>
  <si>
    <t>NIT</t>
  </si>
  <si>
    <t>VALOR TOTAL</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</si>
  <si>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</si>
  <si>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</si>
  <si>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</si>
  <si>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</si>
  <si>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</si>
  <si>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</si>
  <si>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</si>
  <si>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</si>
  <si>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</si>
  <si>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</si>
  <si>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</si>
  <si>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</si>
  <si>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</si>
  <si>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</si>
  <si>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</si>
  <si>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</si>
  <si>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</si>
  <si>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Plazo / Duración</t>
  </si>
  <si>
    <t>PLAZO / DURACION</t>
  </si>
  <si>
    <t>OBJETO</t>
  </si>
  <si>
    <t>FECHA SUSCRIPCION CONTRATO</t>
  </si>
  <si>
    <t xml:space="preserve"> % AVANCE DEL CONTRATO</t>
  </si>
  <si>
    <t>PLAZO TOTAL CONTRATO CON LA  ADICION TIEMPO</t>
  </si>
  <si>
    <t>ADICION EN TIEMPO</t>
  </si>
  <si>
    <t>HERNANDEZ VALENCIA LIGIA DEL SOCORRO</t>
  </si>
  <si>
    <t>FUNDACION HOGAR DEL NIÑO</t>
  </si>
  <si>
    <t>CARO RESTREPO ANDREA</t>
  </si>
  <si>
    <t>YUPANA CONSULTORES S.A.S.</t>
  </si>
  <si>
    <t>UNIVERSIDAD CES</t>
  </si>
  <si>
    <t>12 MESES</t>
  </si>
  <si>
    <t>6 MESES</t>
  </si>
  <si>
    <t>5 MESES</t>
  </si>
  <si>
    <t>11 MESES</t>
  </si>
  <si>
    <t>9 MESES</t>
  </si>
  <si>
    <t>8 MESES</t>
  </si>
  <si>
    <t>800171406-1</t>
  </si>
  <si>
    <t>900487594-8</t>
  </si>
  <si>
    <t>900427606-1</t>
  </si>
  <si>
    <t>900264963-5</t>
  </si>
  <si>
    <t>900284368-8</t>
  </si>
  <si>
    <t>fecha de CORTE</t>
  </si>
  <si>
    <t>SECRETARIA DE HACIENDA</t>
  </si>
  <si>
    <t>SECRETARIA DE VIVIENDA Y HABITAT</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</si>
  <si>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</si>
  <si>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</si>
  <si>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</si>
  <si>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</si>
  <si>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</si>
  <si>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</si>
  <si>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AGENCIA DE DESARROLLO LOCAL DE ITAGUI-ADELI</t>
  </si>
  <si>
    <t>SECRETARIA DE SERVICIOS ADMINISTRATIVOS</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</si>
  <si>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</si>
  <si>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</si>
  <si>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</si>
  <si>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</si>
  <si>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</si>
  <si>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</si>
  <si>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</si>
  <si>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</si>
  <si>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SECRETARIA DE SALUD Y PROTECCION SOCIAL</t>
  </si>
  <si>
    <t>SECRETARIA GENERAL</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</si>
  <si>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</si>
  <si>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</si>
  <si>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</si>
  <si>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</si>
  <si>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</si>
  <si>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</si>
  <si>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</si>
  <si>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</si>
  <si>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</si>
  <si>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</si>
  <si>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</si>
  <si>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SECRETARIA DE INFRAESTRUCTURA</t>
  </si>
  <si>
    <t>860042209-2</t>
  </si>
  <si>
    <t>890903938-8</t>
  </si>
  <si>
    <t>860003020-1</t>
  </si>
  <si>
    <t>CONSTRUCCIÓN DEL CENTRO INTEGRAL PARQUE DE LAS LUCES EN EL MUNICIPIO DE ITAGÜÍ</t>
  </si>
  <si>
    <t>CONSTRUCCIONES CIVILES Y PAVIMENTOS S.A.-CONCYPA S.A.</t>
  </si>
  <si>
    <t>800016281-5</t>
  </si>
  <si>
    <t>ALCALDIA MUNICIPAL</t>
  </si>
  <si>
    <t>800233801-5</t>
  </si>
  <si>
    <t>GRM COLOMBIA S.A.S.</t>
  </si>
  <si>
    <t>42770676-4</t>
  </si>
  <si>
    <t>QUIROS ALVAREZ PIEDAD ELENA</t>
  </si>
  <si>
    <t>SSA-192-2014</t>
  </si>
  <si>
    <t>14 meses y 24 dias</t>
  </si>
  <si>
    <t>ESE HOSPITAL DEL SUR GABRIEL JARAMILLO PIEDRAHITA</t>
  </si>
  <si>
    <t>811017810-6</t>
  </si>
  <si>
    <t>800148898-5</t>
  </si>
  <si>
    <t>890901523-6</t>
  </si>
  <si>
    <t>900473528-0</t>
  </si>
  <si>
    <t>32329773-5</t>
  </si>
  <si>
    <t>811008404-0</t>
  </si>
  <si>
    <t>42760462-2</t>
  </si>
  <si>
    <t>901193313-6</t>
  </si>
  <si>
    <t>21653352-6</t>
  </si>
  <si>
    <t>43795503-0</t>
  </si>
  <si>
    <t>1017199376-1</t>
  </si>
  <si>
    <t>890906439-8</t>
  </si>
  <si>
    <t>42756605-3</t>
  </si>
  <si>
    <t>21792837-1</t>
  </si>
  <si>
    <t>42755501-1</t>
  </si>
  <si>
    <t>1128427952-6</t>
  </si>
  <si>
    <t>1152209558-1</t>
  </si>
  <si>
    <t>1152450199-1</t>
  </si>
  <si>
    <t>811006904-2</t>
  </si>
  <si>
    <t>1128405710-6</t>
  </si>
  <si>
    <t>811014616-1</t>
  </si>
  <si>
    <t>900388112-7</t>
  </si>
  <si>
    <t>900229865-3</t>
  </si>
  <si>
    <t>900155293-1</t>
  </si>
  <si>
    <t>43834870-7</t>
  </si>
  <si>
    <t>70413758-1</t>
  </si>
  <si>
    <t>42764935-2</t>
  </si>
  <si>
    <t>901248014-7</t>
  </si>
  <si>
    <t>1040735882-0</t>
  </si>
  <si>
    <t>1036644571-1</t>
  </si>
  <si>
    <t>15339679-1</t>
  </si>
  <si>
    <t>4 MESES</t>
  </si>
  <si>
    <t>3 MESES</t>
  </si>
  <si>
    <t xml:space="preserve">11 MESES </t>
  </si>
  <si>
    <t xml:space="preserve">10 MESES </t>
  </si>
  <si>
    <t>15 DIAS Y 9 MESES</t>
  </si>
  <si>
    <t>SECRETARIA DE MEDIO AMBIENTE</t>
  </si>
  <si>
    <t>900340814-1</t>
  </si>
  <si>
    <t>800149562-0</t>
  </si>
  <si>
    <t>811010647-1</t>
  </si>
  <si>
    <t>900310324-6</t>
  </si>
  <si>
    <t>ASEAR S.A. E.S.P.</t>
  </si>
  <si>
    <t>SECRETARIA DE GOBIERNO</t>
  </si>
  <si>
    <t>SECRETARIA DE SALUD Y PROTECCIÓN SOCIAL</t>
  </si>
  <si>
    <t>900131319-0</t>
  </si>
  <si>
    <t>71295729-4</t>
  </si>
  <si>
    <t>860005289-4</t>
  </si>
  <si>
    <t>900299701-3</t>
  </si>
  <si>
    <t>98634950-1</t>
  </si>
  <si>
    <t>900310636-9</t>
  </si>
  <si>
    <t>ARRENDAMIENTO DE UN (1) BIEN INMUEBLE, (LOCAL COMERCIAL, CON UN ÁREA DE 24,65 MTS2, DESTINADO PARA CAFETERÍA) QUE SE ENCUENTRA UBICADO EN EL INTERIOR DEL HOGAR DE LOS RECUERDOS, CARRERA 50ª Nº 33 - 01 DEL MUNICIPIO DE ITAGÜÍ</t>
  </si>
  <si>
    <t>$4.599.134 SIN EROGACION PRESUPUESTAL POR PARTE DEL MUNICIPIO</t>
  </si>
  <si>
    <t>SI-330-2018</t>
  </si>
  <si>
    <t>CONVENIO INTERADMINISTRATIVO DE ASOCIACION ENTRE EL MUNICIPIO DE ITAGUI Y LA AGENCIA DE DESARROLLO LOCAL DE ITAGUI -ADELI-, PARA PONER EN MARCHA  EL PROYECTO DEL  CENTRO DE DESARROLLO CULTURAL Y AMBIENTAL "EL CARIBE"</t>
  </si>
  <si>
    <t>13 MESES Y 15 DIAS</t>
  </si>
  <si>
    <t>86 meses</t>
  </si>
  <si>
    <t>SSA-013-2020</t>
  </si>
  <si>
    <t>ARRENDAMIENTO DE UN (1) LOCAL COMERCIAL, UBICADO EN LA CARRERA 52 N°  51 -95, TERCER (3) PISO DEL EDIFICIO JUDICIAL, CON UN ÁREA DE 5.35 M2, DESTINADO PARA LA EXPEDICION DE  FOTOCOPIAS</t>
  </si>
  <si>
    <t>$ 2147000 SIN EROGACION PRESUPUESTAL POR PARTE DEL MUNICIPIO</t>
  </si>
  <si>
    <t>SSA-026-2020</t>
  </si>
  <si>
    <t>PRESTACIÓN DE SERVICIOS PROFESIONALES EN LA ASESORÍA, ACOMPAÑAMIENTO, REVISIÓN, SOPORTE TÉCNICO Y ASISTENCIAL DE LOS DIFERENTES PROCEDIMIENTOS Y ACTUACIONES  CONTRACTUALES (EN TODAS SUS ETAPAS) DE LA SECRETARÍA JURÍDICA – GRUPO DE GESTIÓN CONTRACTUAL Y LAS DEMÁS DEPENDENCIAS  DE LA ADMINISTRACIÓN MUNICIPAL DE ITAGÜÍ.</t>
  </si>
  <si>
    <t xml:space="preserve">PRESTACIÓN DE SERVICIOS PROFESIONALES DE REPRESENTACIÓN JUDICIAL EN ASUNTOS PUNTUALES Y ESPECIALES QUE FORTALECEN LA LEGALIDAD Y OPORTUNIDAD DE LA GESTIÓN ADMINISTRATIVA DE LA SECRETARIA JURÍDICA DEL MUNICIPIO DE ITAGUI. </t>
  </si>
  <si>
    <t>1022097993-6</t>
  </si>
  <si>
    <t>345 DIAS</t>
  </si>
  <si>
    <t>PRESTACIÓN DE SERVICIOS PROFESIONALES DE COMUNICADOR PERIODISTA PARA ACOMPAÑAR Y SOPORTAR A LA ENTIDAD EN EL FORTALECIMIENTO DE LOS PROCESOS DE COMUNICACIÓN INTERNA Y EXTERNA DEL MUNICIPIO DE ITAGÛÍ</t>
  </si>
  <si>
    <t>1036640521-</t>
  </si>
  <si>
    <t>PRESTACIÓN DE SERVICIOS PROFESIONALES DE UN COMUNICADOR SOCIAL PARA REALIZAR ACTIVIDADES DIRIGIDAS A VISIBILIZAR LAS ACCIONES DE GOBIERNO DE LA ADMINISTRACIÓN MUNICIPAL POR MEDIO DE LA PREPRODUCCIÓN, PRODUCCIÓN Y POSTPRODUCCIÓN DE PIEZAS AUDIOVISUALES</t>
  </si>
  <si>
    <t xml:space="preserve">DIRECCION ADMINISTRATIVA DE PLANEACION </t>
  </si>
  <si>
    <t xml:space="preserve"> PEREZ RINCON GERMAN DARIO</t>
  </si>
  <si>
    <t>901180925-7</t>
  </si>
  <si>
    <t>AM-074-2020</t>
  </si>
  <si>
    <t>1036654551-5</t>
  </si>
  <si>
    <t>PRESTACION DE SERVICIOS PROFESIONALES DE UN COMUNICADOR COMO APOYO A LA OFICINA ASESORA DE COMUNICACIONES EN LA REALIZACION DE CONTENIDOS PARA MEDIOS AUDIOVISUALES Y DIGITALES,REGISTRO FOTOGRAFICO,ACOMPAÑAMKIENTO A EVENTOS INSTITUCIONALES Y DIFUSION DE LAAS DIFERENTES ACCIONES DE GOBIERNO DEL MUNICIPIO DE ITAGUI</t>
  </si>
  <si>
    <t xml:space="preserve">SECRETARIA DE EDUCACION </t>
  </si>
  <si>
    <t xml:space="preserve">4 MESES </t>
  </si>
  <si>
    <t xml:space="preserve">5 MESES </t>
  </si>
  <si>
    <t xml:space="preserve">SECRETARIA DE SALUD Y PROTECCION SOCIAL </t>
  </si>
  <si>
    <t>901144915-0</t>
  </si>
  <si>
    <t>EMPRESA PARA LA SEGURIDAD URBANA - ESU</t>
  </si>
  <si>
    <t>890984761-8</t>
  </si>
  <si>
    <t xml:space="preserve">CORPORACIÓN COMUNIQUÉMONOS.  </t>
  </si>
  <si>
    <t>SECRETARIA DE COMUNICACIONES</t>
  </si>
  <si>
    <t>1037388974-1</t>
  </si>
  <si>
    <t xml:space="preserve">6 MESES </t>
  </si>
  <si>
    <t>SECRETARIA DE LA FAMILIA</t>
  </si>
  <si>
    <t xml:space="preserve">SECRETARIA GENERAL </t>
  </si>
  <si>
    <t>PRESTACION DE SERVICIOS DE APOYO A LA GESTIÓN PARA REALIZAR ACTIVIDADES ASISTENCIALES Y ADMINISTRATIVAS QUE ADELANTA LA REGISTRADURIA ESPECIAL DEL ESTADO CIVIL DEL MUNICIPIO DE ITAGUI</t>
  </si>
  <si>
    <t>1040751522-1</t>
  </si>
  <si>
    <t xml:space="preserve">SISTEMAS Y ASESORIAS DE COLOMBIA S.A. -  SYAC S.A. </t>
  </si>
  <si>
    <t>ARRENDAMIENTO DE UN BIEN INMUEBLE LOCALIZADO EN LA CARRERA 52 D N° 83-25 (INSTALACIONES EDIFICIO VÍA LA MODA-ITAGÜÍ) DESTINADO PARA EL FUNCIONAMIENTO DE ALGUNAS DEPENDENCIAS ADSCRITAS A LA ADMINISTRACIÓN MUNICIPAL DE ITAGÜÍ Y  LAS ACCIONES DE APOYO DE UNIDADES ENCARGADAS DE LA SEGURIDAD DENTRO DEL TERRITORIO</t>
  </si>
  <si>
    <t>SSA-133-2020</t>
  </si>
  <si>
    <t>BAN COLOMBIA</t>
  </si>
  <si>
    <t>ARRENDAMIENTO DE UN (1) ESPACIO CON UN ÁREA DE UN (1) MT2, UBICADO DENTRO DE LAS INSTALACIONES DEL “CAMI” EN LA CARRERA 50 N° 51-55 PRIMER PISO, SECTOR SALA ATENCIÓN AL USUARIO, DESTINADO PARA LA INSTALACIÓN DE UN CAJERO AUTOMÁTICO DE BANCOLOMBIA PARA EL USO DE LA ADMINISTRACIÓN MUNICIPAL Y LA COMUNIDAD EN GENERAL</t>
  </si>
  <si>
    <t xml:space="preserve">4 años </t>
  </si>
  <si>
    <t>901364194-0</t>
  </si>
  <si>
    <t xml:space="preserve">SECRETARIA DE INFRAESTRUCTURA </t>
  </si>
  <si>
    <t xml:space="preserve">28 DIAS Y 9 MESES </t>
  </si>
  <si>
    <t>INSTITUTO MUNICIPAL DE CULTURA, RECREACIÓN Y DEPORTE DE ITAGÜÍ.</t>
  </si>
  <si>
    <t>SECRETARIA DE EVALUACION Y CONTROL</t>
  </si>
  <si>
    <t>71698713-7</t>
  </si>
  <si>
    <t xml:space="preserve">9 MESES Y 15 DIAS </t>
  </si>
  <si>
    <t>INSTRUIMOS LIMITADA</t>
  </si>
  <si>
    <t>1036659155-4</t>
  </si>
  <si>
    <t>901257007-3</t>
  </si>
  <si>
    <t>860025639-4</t>
  </si>
  <si>
    <t>E.S.E. HOSPITAL DEL SUR “GABRIEL JARAMILLO PIEDRAHITA</t>
  </si>
  <si>
    <t>PRESTACIÓN DE SERVICIOS PROFESIONALES PARA EL ACOMPAÑAMIENTO Y FORTALECIMIENTO DE LA SECRETARIA DE HACIENDA, A PARTIR DE ESTRATEGIAS ENMARCADAS EN EFICIENCIA, INNOVACION Y SEGURIDAD JURÍDICA DE LAS FINANZAS PUBLICAS DEL MUNICIPIO DE ITAGÜI</t>
  </si>
  <si>
    <t xml:space="preserve">JUNTA DE ACCION COMUNAL VEREDA LAS LOMITAS </t>
  </si>
  <si>
    <t>ENSAMBLAMOS S.A.S.</t>
  </si>
  <si>
    <t>860012336-1</t>
  </si>
  <si>
    <t>900265378-0</t>
  </si>
  <si>
    <t>98593183-1</t>
  </si>
  <si>
    <t>901213474-0</t>
  </si>
  <si>
    <t>800217632-1</t>
  </si>
  <si>
    <t>811007497-0</t>
  </si>
  <si>
    <t>890980074-8</t>
  </si>
  <si>
    <t>900153645-1</t>
  </si>
  <si>
    <t>900747313-1</t>
  </si>
  <si>
    <t>900351043-7</t>
  </si>
  <si>
    <t xml:space="preserve">1 MES </t>
  </si>
  <si>
    <t xml:space="preserve">8 MESES </t>
  </si>
  <si>
    <t>2 MESES</t>
  </si>
  <si>
    <t xml:space="preserve">7 MESES </t>
  </si>
  <si>
    <t>45 DIAS</t>
  </si>
  <si>
    <t>30 DIAS</t>
  </si>
  <si>
    <t>SSA-228-2020</t>
  </si>
  <si>
    <t>BANCO BILBAO VIZCAYA ARGENTARIA COLOMBIA S</t>
  </si>
  <si>
    <t xml:space="preserve">ARRENDAMIENTO DE UN (1) ESPACIO CON UN ÁREA DE UN (1) MT2, UBICADO DENTRO DE LAS INSTALACIONES DEL CENTRO ADMINISTRATIVO MUNICIPAL DE ITAGÜÍ “CAMI” EN LA CARRERA 51 N° 51-55 PRIMER PISO, SECTOR SALA ATENCIÓN AL USUARIO, DESTINADO PARA LA INSTALACIÓN DE UN CAJERO AUTOMÁTICO DEL BANCO BBVA COLOMBIA S.A, PARA EL USO DE LA ADMINISTRACIÓN MUNICIPAL Y LA COMUNIDAD EN GENERAL.  </t>
  </si>
  <si>
    <t>3 AÑOS</t>
  </si>
  <si>
    <t xml:space="preserve">SECRETARIA DE GOBIERNO </t>
  </si>
  <si>
    <t>80173783-1</t>
  </si>
  <si>
    <t>SSA-313-2020</t>
  </si>
  <si>
    <t>E.S.E. HOSPITAL DEL SUR “GABRIEL JARAMILLO PIEDRAHITA”.</t>
  </si>
  <si>
    <t>AGENCIA DE DESARROLLO LOCAL DE ITAGÛÍ –ADELI-</t>
  </si>
  <si>
    <t xml:space="preserve"> CARDONA RESTREPO DANIEL</t>
  </si>
  <si>
    <t xml:space="preserve"> OSORNO TABORDA STEVEN</t>
  </si>
  <si>
    <t xml:space="preserve">COMERCIALIZADORA EL SUPERCOMBATE S.A.S. </t>
  </si>
  <si>
    <t>MAX EVENT BTL S.A.S.</t>
  </si>
  <si>
    <t>EMPRESA PARA LA SEGURIDAD URBANA – ESU</t>
  </si>
  <si>
    <t xml:space="preserve"> JARAMILLO MARIA GEORGINA</t>
  </si>
  <si>
    <t xml:space="preserve">CAJA DE COMPENSACIÓN FAMILIAR – COMFENALCO ANTIOQUIA
</t>
  </si>
  <si>
    <t>ACADEMIA DE INGLES QUALITY TECH INSTITUTE S.A.S.</t>
  </si>
  <si>
    <t>ARRENDAMIENTO DE UN LOCAL COMERCIAL UBICADO EN LA CALLE 36 Nro. 59-69 DENTRO DE LAS INSTALACIONES DEL PARQUE DITAIRES, SECTOR PIES DESCALZOS (CHORRITO), DESTINADO PARA SEDE ADMINISTRATIVA DE LA CAJA DE COMPENSACIÓN FAMILIAR COMFENALCO ANTIOQUIA</t>
  </si>
  <si>
    <t xml:space="preserve">2 MESES </t>
  </si>
  <si>
    <t>5 MESES Y 15 DIAS</t>
  </si>
  <si>
    <t xml:space="preserve">4 MESES Y 15 DIAS </t>
  </si>
  <si>
    <t>12 meses</t>
  </si>
  <si>
    <t xml:space="preserve">DIRECCION DE DESARROLLO ECONOMICO </t>
  </si>
  <si>
    <t>SECRETARIA DE FAMILIA</t>
  </si>
  <si>
    <t xml:space="preserve">SECRETARIA DE HACIENDA </t>
  </si>
  <si>
    <t xml:space="preserve">SECRETARIA DE MOVILIDAD </t>
  </si>
  <si>
    <t>SECRETARIA PRIVADA</t>
  </si>
  <si>
    <t xml:space="preserve">SECRETARIA DE SERVICIOS ADMINISTRATIVOS </t>
  </si>
  <si>
    <t xml:space="preserve">SECRETARIA DE SEGURIDAD </t>
  </si>
  <si>
    <t>79722098-7</t>
  </si>
  <si>
    <t>890928722-2</t>
  </si>
  <si>
    <t>1037599445-0</t>
  </si>
  <si>
    <t>1053799241-1</t>
  </si>
  <si>
    <t>1036630638-3</t>
  </si>
  <si>
    <t>811041984-1</t>
  </si>
  <si>
    <t>830122983-1</t>
  </si>
  <si>
    <t>70516961-3</t>
  </si>
  <si>
    <t>45496559-7</t>
  </si>
  <si>
    <t>98621901-2</t>
  </si>
  <si>
    <t>1023891819-1</t>
  </si>
  <si>
    <t>900456357-6</t>
  </si>
  <si>
    <t>890983866-8</t>
  </si>
  <si>
    <t>811034144-0</t>
  </si>
  <si>
    <t>900406490-4</t>
  </si>
  <si>
    <t>890980040-8</t>
  </si>
  <si>
    <t>1040750845-0</t>
  </si>
  <si>
    <t>901048901-7</t>
  </si>
  <si>
    <t>900209411-8</t>
  </si>
  <si>
    <t>98633343-4</t>
  </si>
  <si>
    <t>900337294-0</t>
  </si>
  <si>
    <t>32483607-9</t>
  </si>
  <si>
    <t>900076912-3</t>
  </si>
  <si>
    <t>63331077-6</t>
  </si>
  <si>
    <t>811043476-9</t>
  </si>
  <si>
    <t>830045603-6</t>
  </si>
  <si>
    <t>900190153-7</t>
  </si>
  <si>
    <t>43024913-1</t>
  </si>
  <si>
    <t>SI-324-2020</t>
  </si>
  <si>
    <t>SVH-325-2020</t>
  </si>
  <si>
    <t>SI-362-2020</t>
  </si>
  <si>
    <t>SI-363-2020</t>
  </si>
  <si>
    <r>
      <t>ADMINISTRACIÓN DELEGADA ENTRE EL MUNICIPIO DE ITAGÜÍ Y LA AGENCIA DE DESARROLLO LOCAL DE ITAGÜÍ –ADELI- PARA EL DESARROLLO DE ACTIVIDADES INHERENTES A LA FASE DE ESTUDIOS Y DISEÑOS DE LOS PROYECTOS DE INVERSIÓN DEL MUNICIPIO, DE CONFORMIDAD A LAS NORMAS VIGENTES.</t>
    </r>
    <r>
      <rPr>
        <sz val="11"/>
        <color indexed="8"/>
        <rFont val="Arial"/>
        <family val="2"/>
      </rPr>
      <t xml:space="preserve">  </t>
    </r>
  </si>
  <si>
    <t xml:space="preserve">CONTRATO MATRIZ DE FIDUCIA MERCANTIL DE ADMINISTRACIÓN, CONTRATACIÓN Y PAGOS PARA EL CUMPLIMIENTO DE LOS PROGRAMAS DE ACCESO A SOLUCIONES CUALITATIVAS Y CUANTITATIVAS DE VIVIENDA EN EL MUNICIPIO DE ITAGÜÍ EN EL MARCO DEL PLAN DE DESARROLLO MUNICIPAL 2020-2023 “ITAGÜÍ CIUDAD DE OPORTUNIDADES”.
</t>
  </si>
  <si>
    <t>ACOMPAÑAR A LA SECRETARÍA DE LA FAMILIA EN LA IMPLEMENTACIÓN DE PROCESOS DE ATENCIÓN E INTERVENCIÓN ORIENTADOS DESDE UN ENFOQUE DIFERENCIAL A LA POBLACIÓN CON DISCAPACIDAD</t>
  </si>
  <si>
    <t>ARRENDAMIENTO DE OFICINA PORTÁTIL PARA JUZGADO DE PEQUEÑAS CAUSAS DEL MUNICIPIO DE ITAGÜÍ</t>
  </si>
  <si>
    <t>CONSTRUCCION, AMPLIACION, OPTIMIZACION Y MEJORAMIENTO DE LOS SERVICIOS PUBLICOS DE LOS SISTEMAS DE ACUEDUCTO Y ALCANTARILLADO EN EL MUNICIPIO DE ITAGUI</t>
  </si>
  <si>
    <t>CONSULTORÍA PARA EL FORTALECIMIENTO DEL SERVICIO DE ACUEDUCTO EN LAS ZONAS RURALES DEL MUNICIPIO DE ITAG Í E INTERVENTORÍA TÉCNICA, ADMINISTRATIVA, FINANCIERA, CONTABLE, AMBIENTAL Y JURÍDICA AL CONTRATO DE OBRA PARA LA CONSTRUCCIÓN, AMPLIACIÓN, OPTIMIZACIÓN Y MEJORAMIENTO DE LOS SERVICIOS PÚBLICOS DE LOS SISTEMAS DE ACUEDUCTOS Y ALCANTARILLADO EN EL MUNICIPIO DE ITAGUI</t>
  </si>
  <si>
    <t>PRESTAR APOYO TECNICO Y OPERACIONAL A LA SECRETARIA GENERAL DEL MUNICIPIO DE ITAGUI EN LA REALIZACION DE ENCUESTAS DE SACTISFACCION DEL CIUDADANO</t>
  </si>
  <si>
    <t xml:space="preserve">39 MESES </t>
  </si>
  <si>
    <t>75 DIAS</t>
  </si>
  <si>
    <t xml:space="preserve">30 DIAS </t>
  </si>
  <si>
    <t>32 MESES</t>
  </si>
  <si>
    <t>33 MESES</t>
  </si>
  <si>
    <t>ACTA N°8 MODIFICATORIA DE ADICIÓN EN PLAZO, POR 30 MESES, DEL 01/07/2020 AL 31/12/2022,              ACTA N° 7 en plazo por 3 meses, que va desde el 01 de abril de 2020 hasta el 30 de junio de 2020. 
ACTA N° 6 en plazo por 06 meses, que va desde el 01 de octubre de 2019 hasta el 31 de marzo de 2020.                                                 Adicion n. 5 en tiempo (9 meses) que va desde el 01 enero al 30 Sept del 2019.                                                          Adicion n. 4 en tiempo (6 meses y 6 dias) que va desde el26 junio del 2018 al 31 Dic del 2018,                Adicion n. 3 en tiempo (4 meses) que va desde el 25 de Febrero del 2017 al 25 de Junio del 2018,                  Adicion n. 2 en tiempo(13 meses) que va desde el 01 de febrero 2016 al 24 de Febrero del 2017,           Adicion N° 1 en tiempo (1 mes) que va desde el  01 de enero al 31 de enero del 2016</t>
  </si>
  <si>
    <t>SSYPS-001-2021</t>
  </si>
  <si>
    <t>SJ-002-2021</t>
  </si>
  <si>
    <t xml:space="preserve">SSYPS- 003-2021 </t>
  </si>
  <si>
    <t xml:space="preserve">SSA-004-2021 </t>
  </si>
  <si>
    <t>SSA-005-2021</t>
  </si>
  <si>
    <t>SJ-006-2021</t>
  </si>
  <si>
    <t>SS-007-2021</t>
  </si>
  <si>
    <t>SSA-008-2021</t>
  </si>
  <si>
    <t>SSA-009-2021</t>
  </si>
  <si>
    <t>SSYPS-011-2021</t>
  </si>
  <si>
    <t>SM-013-2021</t>
  </si>
  <si>
    <t>SMA-014-201</t>
  </si>
  <si>
    <t>SSA-015-2021</t>
  </si>
  <si>
    <t>SSA-016-2021</t>
  </si>
  <si>
    <t>SSA-017-2021</t>
  </si>
  <si>
    <t>SSA-018-2021</t>
  </si>
  <si>
    <t>SSA-019-2021</t>
  </si>
  <si>
    <t>SSA-020-2021</t>
  </si>
  <si>
    <t>SSA-021-2021</t>
  </si>
  <si>
    <t>SSA-022-2021</t>
  </si>
  <si>
    <t>SSA-023-2021</t>
  </si>
  <si>
    <t>SSA-024-2021</t>
  </si>
  <si>
    <t>SSA-025-2021</t>
  </si>
  <si>
    <t>SSA-027-2021</t>
  </si>
  <si>
    <t>SS-028-2021</t>
  </si>
  <si>
    <t>SSA-029-2021</t>
  </si>
  <si>
    <t>DAP-030-2021</t>
  </si>
  <si>
    <t>SSA-031-2021</t>
  </si>
  <si>
    <t>SH-032-2021</t>
  </si>
  <si>
    <t>SJ-033-2021</t>
  </si>
  <si>
    <t>SS-034-2021</t>
  </si>
  <si>
    <t>SVH-035-2020</t>
  </si>
  <si>
    <t>SE-036-2021</t>
  </si>
  <si>
    <t>SSA-037-2021</t>
  </si>
  <si>
    <t>SC-038-2021</t>
  </si>
  <si>
    <t>SSA-039-2021</t>
  </si>
  <si>
    <t>SE-040-2021</t>
  </si>
  <si>
    <t>SH-041-2021</t>
  </si>
  <si>
    <t>SSA-042-2021</t>
  </si>
  <si>
    <t>SE-043-2021</t>
  </si>
  <si>
    <t>SMA-044-2021</t>
  </si>
  <si>
    <t>DAP-047-2021</t>
  </si>
  <si>
    <t>SI-048-2021</t>
  </si>
  <si>
    <t>SP-049-2021</t>
  </si>
  <si>
    <t xml:space="preserve">SECRETARIA JURIDICA </t>
  </si>
  <si>
    <t>SECRETARIA DE SEGURIDAD</t>
  </si>
  <si>
    <t xml:space="preserve">SECTETARIA DE SEGURIDAD </t>
  </si>
  <si>
    <t>SECRETARIA DE EDUCACION</t>
  </si>
  <si>
    <t>CUERPO DE BOMBEROS VOLUNTARIOS DEL MUNICIPIO DE ITAGÜÍ</t>
  </si>
  <si>
    <t>CONSULTORÍAS EMPRESARIALES EFICIENTES S.A.S. (CON-EME S.A.S)</t>
  </si>
  <si>
    <t>E.S.E. HOSPITAL DEL SUR “GABRIEL JARAMILLLO PIEDRAHITA”</t>
  </si>
  <si>
    <t xml:space="preserve">E.S.E. HOSPITAL DEL SUR “GABRIEL JARAMILLLO PIEDRAHITA” </t>
  </si>
  <si>
    <t>JUNTA DE ACCION COMUNAL VEREDA LAS LOMITAS</t>
  </si>
  <si>
    <t xml:space="preserve"> MUÑOZ VALENCIA LUISA FERNANDA</t>
  </si>
  <si>
    <t>PALMA NOVA Y CIA  S.A.S</t>
  </si>
  <si>
    <t xml:space="preserve">CARMONA DIAZ CÉSAR AUGUSTO </t>
  </si>
  <si>
    <t xml:space="preserve">E.S.E. HOSPITAL DEL SUR “GABRIEL JARAMILLO PIEDRAHITA”. </t>
  </si>
  <si>
    <t xml:space="preserve">E.S.E. HOSPITAL DEL SUR “GABRIEL JARAMILLO PIEDRAHITA”.   </t>
  </si>
  <si>
    <t>INVERSIONISTAS CON VISIÓN S.A.S</t>
  </si>
  <si>
    <t>PREVER S.A Y CIA. S.C.A</t>
  </si>
  <si>
    <t xml:space="preserve"> OCAMPO DE RICO OFELIA DOLORES</t>
  </si>
  <si>
    <t xml:space="preserve"> MARTÍNEZ ARIAS MISAEL OCTAVIO</t>
  </si>
  <si>
    <t xml:space="preserve"> PELAEZ TORO GERMAN DE JESUS</t>
  </si>
  <si>
    <t xml:space="preserve"> CALLE RAMÍREZ CINDY JOHANA</t>
  </si>
  <si>
    <t xml:space="preserve"> BENJUMEA OSPINA  ORFILIA DE JESÚS</t>
  </si>
  <si>
    <r>
      <t xml:space="preserve"> LOPEZ PEREZ WILLIAM DE JESUS</t>
    </r>
    <r>
      <rPr>
        <sz val="9"/>
        <color indexed="8"/>
        <rFont val="Calibri"/>
        <family val="2"/>
      </rPr>
      <t xml:space="preserve"> </t>
    </r>
  </si>
  <si>
    <t xml:space="preserve">INMOBILIARIA VICASA S.A.S. </t>
  </si>
  <si>
    <t xml:space="preserve"> ESTRADA AGUDELO LIA PATRICIA</t>
  </si>
  <si>
    <t xml:space="preserve"> MAYA ECHAVARRÍA ELKIN MARIO </t>
  </si>
  <si>
    <t xml:space="preserve"> ARANGO VASQUEZ  MARIA EUGENIA </t>
  </si>
  <si>
    <t xml:space="preserve"> VILLADA CASTAÑO ALBA LEDY</t>
  </si>
  <si>
    <t>ORIENTAR DFE S.A.S.</t>
  </si>
  <si>
    <t xml:space="preserve">CONSULTORÍAS EMPRESARIALES EFICIENTES S.A.S (CON-EME S.A.S)  </t>
  </si>
  <si>
    <t xml:space="preserve"> BUITRAGO GÓMEZ NUBIA ELENA
</t>
  </si>
  <si>
    <t>CONSTRUCTORA CONARTE S.A.S.</t>
  </si>
  <si>
    <t xml:space="preserve"> GARCIA ROLDAN JEFFERY</t>
  </si>
  <si>
    <t xml:space="preserve">GMA DIGITAL S.A.S. 
</t>
  </si>
  <si>
    <t xml:space="preserve"> BOLIVAR GLORIA AMPARO
</t>
  </si>
  <si>
    <t xml:space="preserve">ESTRELLA GRUPO EMPRESARIAL S.A.
</t>
  </si>
  <si>
    <t xml:space="preserve">SOCIEDAD SAN VICENTE DE PAUL CONFERENCIA DEL ROSARIO DE ITAGUI. </t>
  </si>
  <si>
    <t>COOPERATIVA MULTIACTIVA PARA LA EDUCACIÓN INTEGRAL - COOMEI.</t>
  </si>
  <si>
    <t>PLANEACIONES TRIBUTARIAS Y ESTRATEGICAS S.A.S.</t>
  </si>
  <si>
    <t xml:space="preserve">DE LOS RIOS RENTERIA ANA CLARA </t>
  </si>
  <si>
    <t xml:space="preserve">MICROCINCO Y CIA LTDA.   
</t>
  </si>
  <si>
    <t xml:space="preserve">CORPORACIÓN PARA EL MANEJO SOSTENIBLE DE LOS BOSQUES MASBOSQUES </t>
  </si>
  <si>
    <t>CONSULTORÍAS EMPRESARIALES EFICIENTES S.A.S (CON-EME S.A.S).</t>
  </si>
  <si>
    <t xml:space="preserve"> CARDONA CARDONA MIGUEL ÁNGEL   </t>
  </si>
  <si>
    <t xml:space="preserve">43182890-5 </t>
  </si>
  <si>
    <t>70111059 -5</t>
  </si>
  <si>
    <t>890.984.002-6</t>
  </si>
  <si>
    <t>890923500-1</t>
  </si>
  <si>
    <t>900.281.591-0</t>
  </si>
  <si>
    <t>71578432-8</t>
  </si>
  <si>
    <t xml:space="preserve">1039451646-5 </t>
  </si>
  <si>
    <t xml:space="preserve">42986862-6 </t>
  </si>
  <si>
    <t xml:space="preserve">3661890-5 </t>
  </si>
  <si>
    <t xml:space="preserve">43827777-0 </t>
  </si>
  <si>
    <t>3.352.817-1</t>
  </si>
  <si>
    <t>901012236-1</t>
  </si>
  <si>
    <t>900.487.594-8</t>
  </si>
  <si>
    <t>811.039.557-1</t>
  </si>
  <si>
    <t xml:space="preserve">42777005-4 </t>
  </si>
  <si>
    <t>890905748-4</t>
  </si>
  <si>
    <t xml:space="preserve">43604379-5   </t>
  </si>
  <si>
    <t>811.023.500-2</t>
  </si>
  <si>
    <t>811.043.476-9</t>
  </si>
  <si>
    <t>98592926-0</t>
  </si>
  <si>
    <t xml:space="preserve">890.984.761-8 </t>
  </si>
  <si>
    <t xml:space="preserve">PRESTACIÓN DE SERVICIOS PROFESIONALES PARA ACOMPAÑAR A LA ENTIDAD EN LA GESTIÓN Y OPERACIÓN DEL SISTEMA DE EMERGENCIAS MÉDICAS (SEM) EN EL MUNICIPIO DE ITAGÜÍ. </t>
  </si>
  <si>
    <t>CONTRATO INTERADMINISTRATIVO PARA SOPORTAR A LA SECRETARÍA DE SALUD Y PROTECCIÓN SOCIAL EN EL DESARROLLO DE ESTRATEGIAS EN SALUD MENTAL ENMARCADAS EN EL PLAN DE SALUD PÚBLICA</t>
  </si>
  <si>
    <t xml:space="preserve">ARRENDAMIENTO DE UN BIEN INMUEBLE CON UN ÁREA CONSTRUIDA DE 1.440,52 METROS CUADRADOS, UBICADO EN EL MUNICIPIO DE ITAGÜÍ EN LA CALLE 73A N° 52B-25 BARRIO SANTAMARÍA, CON MATRÍCULA INMOBILIARIA N° 001-791709, PARA USO DE LA ADMINISTRACIÓN MUNICIPAL DE ITAGÜÍ. </t>
  </si>
  <si>
    <t xml:space="preserve">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</si>
  <si>
    <t>PRESTACIÓN DE SERVICIOS DE APOYO A LA GESTIÓN PARA SOPORTAR Y ACOMPAÑAR A LA SECRETARÍA JURÍDICA EN ACTIVIDADES ADMINISTRATIVAS Y OPERATIVAS QUE FORTALEZCAN LA LEGALIDAD Y OPORTUNIDAD DE LA GESTIÓN ADMINISTRATIVA.</t>
  </si>
  <si>
    <t xml:space="preserve">ARRENDAMIENTO DE UN INMUEBLE CON UN AREA DE 936 MTS2 DESTINADO PARA PARQUEADERO, DE USO EXCLUSIVO DE LOS VEHÍCULOS ASIGNADOS A LA ESTACIÓN DE POLICÍA ITAGÜÍ E INCAUTADOS POR PROCEDIMIENTOS JUDICIALES, UBICADO EN LA CALLE 31 N° 50 – B 92  BARRIO SANTA CATALINA  MUNICIPIO DE ITAGUI, IDENTIFICADO CON LA MATRICULA INMOBILIARIA DE MAYOR EXTENSION No 001-509691. </t>
  </si>
  <si>
    <t xml:space="preserve">ARRENDAMIENTO DE LOS LOCALES COMERCIALES 112,201,202,203,208,209, 210,211,212,213,227,233,234,235,248,249,250,251,252,254,255,301,401 Y CINCO (5) CELDAS DE PARQUEADERO UBICADOS EN LA CARRERA 50 NO. 51 – 51 EDIFICIO “CENTRO COMERCIAL DE ITAGÜÍ”, PARA EL FUNCIONAMIENTO Y EL USO DE LAS DEPENDENCIAS DE LA ADMINISTRACIÓN MUNICIPAL QUE SEAN ASIGNADAS.  </t>
  </si>
  <si>
    <t>ARRENDAMIENTO DEL LOCAL 413 DEL CENTRO COMERCIAL ITAGÜÍ PLAZA PARA EL FUNCIONAMIENTO Y EL USO DE LAS DEPENDENCIAS DE LA ADMINISTRACIÓN MUNICIPAL QUE SEAN ASIGNADAS</t>
  </si>
  <si>
    <t xml:space="preserve">CONTRATO INTERADMINISTRATIVO, PARA GARANTIZAR LA PRESTACIÓN DE SERVICIOS ASISTENCIALES DE SALUD, DETECCIÓN TEMPRANA Y PROTECCIÓN ESPECÍFICA A LA POBLACIÓN POBRE NO ASEGURADA (PPNA), QUE CUMPLAN CON LOS REQUISITOS DEL SISBÉN”; SEGÚN LOS DECRETOS 4747 DE 2007, 858 DE 2020 Y LAS RESOLUCIONES 5334 DE 2008, 3280 DE 2018 Y 858 DE 2020. </t>
  </si>
  <si>
    <t>ARRENDAMIENTO DE UN (1) LOTE DE TERRENO, PARA EL FUNCIONAMIENTO DEL PARQUEADERO, DESTINADO PARA EL ALMACENAMIENTO Y CUSTODIA DE LOS VEHÍCULOS INMOVILIZADOS POR PARTE DE LA SECRETARÍA DE MOVILIDAD DE ITAGÜÍ.</t>
  </si>
  <si>
    <t>ATENDER, PROTEGER Y BRINDAR CUIDADOS BÁSICOS  GENERALES A LOS ANIMALES DOMÉSTICOS QUE SE ENCUENTREN EN ALTO GRADO DE VULNERABILIDAD Y SIN PROPIETARIO CONOCIDO</t>
  </si>
  <si>
    <t xml:space="preserve">ARRENDAMIENTO DE UN LOTE DE TERRENO CON SUS MEJORAS Y ANEXIDADES, UBICADO EN LA DIAGONAL 43 Nº 28-51 DEL MUNICIPIO DE ITAGUÍ Y COLINDANTE CON EL CEMENTERIO JARDINES MONTESACRO, PARA LA REALIZACIÓN DE AUTOPSIAS O NECROPSIAS A CADÁVERES DE PERSONAS FALLECIDAS POR CAUSAS NATURALES O VIOLENTAS DENTRO DE LA JURISDICCIÓN DEL MUNICIPIO DE ITAGÜÍ. </t>
  </si>
  <si>
    <t>ARRENDAMIENTO DE UN (1) LOCAL COMERCIAL, UBICADO EN LA CARRERA 51 N° 54-20, PRIMER PISO, IDENTIFICADO CON MATRICULA INMOBILIARIA N° 001-359560 PARA USO DE LA OFICINA DEL SISBÉN DE LA ADMINISTRACIÓN MUNICIPAL DE ITAGÜÍ</t>
  </si>
  <si>
    <t>ARRENDAMIENTO DEL LOCAL N° 404, UBICADO EN EL CENTRO COMERCIAL ITAGÜÍ PLAZA PARA EL FUNCIONAMIENTO Y EL USO DE LAS DEPENDENCIAS DE LA ADMINISTRACION MUNICIPAL QUE SEAN ASIGNADAS</t>
  </si>
  <si>
    <t>ARRENDAMIENTO DE BIEN INMUEBLE PARA LA ATENCIÓN HUMANITARIA DE ESTUDIANTES EN SITUACIÓN DE VULNERABILIDAD PERTENECIENTES A LOS ESTRATOS 1 Y 2 DEL MUNICIPIO DE ITAGÜÍ</t>
  </si>
  <si>
    <t>ARRENDAMIENTO DEL LOCAL 412 DEL CENTRO COMERCIAL ITAGÜÍ PLAZA PARA LA PRESTACIÓN ADECUADA Y EFICIENTE DE LOS SERVICIOS DE LA DIRECCIÓN ADMINISTRATIVA, AUTORIDAD ESPECIAL DE POLICÍA, CUIDADO E INTEGRIDAD DEL ESPACIO PÚBLICO Y GENERAL</t>
  </si>
  <si>
    <t>ARRENDAMIENTO DE DOS (2) BIENES INMUEBLES (LOCALES COMERCIALES 1 Y 2), IDENTIFICADOS ASÍ: LOCAL 1 CON UN ÁREA DE 14.60 M2, UBICADO EN LA DIAGONAL 47 N° 32-65 Y EL LOCAL 2, CON UN ÁREA DE 14.50 M2, UBICADO EN LA DIAGONAL 47 N° 32-67, PARA ACTIVIDAD COMERCIAL AUTORIZADA LEGALMENTE.</t>
  </si>
  <si>
    <t>ARRENDAMIENTO DE UN (1) BIEN INMUEBLE (LOCAL COMERCIAL), UBICADO EN LA CARRERA 55A N° 41-20, INTERIOR 7000, CON UN ÁREA DE 14 M2 Y DESTINADO PARA CAFETERÍA</t>
  </si>
  <si>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</si>
  <si>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ARRENDAMIENTO DE UN (1) BIEN INMUEBLE (LOCAL COMERCIAL N° 3) CON UN ÁREA DE 8.50 M2, UBICADO EN LA CARRERA 52 N° 78-66, PARQUE DE LA FAMILIA DEL MUNICIPIO DE ITAGUI, CON DESTINACIÓN ESPECÍFICA DE CAFETERÍA</t>
  </si>
  <si>
    <t>ARRENDAMIENTO DE UN (1) BIEN INMUEBLE (LOCAL COMERCIAL TIPO CASETA) CON UN ÁREA DE 8 M2, UBICADO EN LA CARRERA 50A Nº 76D SUR, BARRIO SURAMÉRICA, DESTINADO PARA LA VENTA DE FRUTAS Y JUGOS NATURALES</t>
  </si>
  <si>
    <t xml:space="preserve">ARRENDAMIENTO DE UN LOCAL COMERCIAL UBICADO EN LA CARRERA 51 Nº 54-28 DEL MUNICIPIO DE ITAGÜÍ, PRIMER PISO, QUE CUMPLA LAS FUNCIONES DE OFICINA, PARA EL FUNCIONAMIENTO Y EL USO DE LAS DEPENDENCIAS DE LA ADMINISTRACIÓN MUNICIPAL QUE SEAN ASIGNADAS. </t>
  </si>
  <si>
    <t>ARRENDAMIENTO DE LOCAL COMERCIAL, UBICADO  EN LA CALLE 55 Nº 50-40 DEL MUNICIPIO DE ITAGÜÍ, PARA EL FUNCIONAMIENTO Y EL USO DE LAS DEPENDENCIAS DE LA ADMINISTRACION MUNICIPAL QUE SEAN ASIGNADAS</t>
  </si>
  <si>
    <t>ARRENDAMIENTO DE BIEN INMUEBLE LOCALIZADO EN LA VEREDA LOS GÓMEZ, PARA EL FUNCIONAMIENTO DE LA CORREGIDURÍA Y COMISARÍA DE FAMILIA DEL CORREGIMIENTO EL MANZANILLO DEL MUNICIPIO DE ITAGÛÍ</t>
  </si>
  <si>
    <t>ARRENDAMIENTO DE INMUEBLE PARA EL COMANDO DE LA POLICÍA MILITAR DEL EJÉRCITO EN EL MUNICIPIO DE ITAGUÍ, UBICADO EN LA CARRERA 68 N° 67-06, CON FOLIO DE MATRÍCULA INMOBILIARIA No. 001-133138</t>
  </si>
  <si>
    <t>ARRENDAMIENTO DE UN (1) BIEN INMUEBLE (LOCAL COMERCIAL N° 2) CON UN ÁREA DE 8.50 M2, UBICADO EN LA CARRERA 52 N° 78-66, PARQUE DE LA FAMILIA DEL MUNICIPIO DE ITAGUI, CON DESTINACIÓN ESPECÍFICA DE CAFETERÍA</t>
  </si>
  <si>
    <t>PRESTACIÓN DE SERVICIOS DE PROFESIONALES PARA LA EJECUCIÓN DE ACTIVIDADES DE ASESORIA, SOPORTE Y ASISTENCIA OPERATIVA PARA EL FORTALECIMIENTO DE LOS PROGRAMAS Y PROYECTOS DESARROLLADOS POR EL DEPARTAMENTO ADMINISTRATIVO DE PLANEACIÓN DEL MUNICIPIO DE ITAGÜÍ</t>
  </si>
  <si>
    <t>PRESTAR LOS SERVICIOS PARA GARANTIZAR LA INTERVENCIÓN DEL SISTEMA DE GESTIÓN DE SEGURIDAD Y SALUD EN EL TRABAJO, LIDERANDO Y SOPORTANDO LAS ACCIONES PROPIAS PARA DESARROLLAR LOS EXÁMENES Y EVALUACIONES MÉDICAS EN CUMPLIMIENTO A LA RESOLUCIÓN 2346 DE 2007 DEL MINISTERIO DE LA PROTECCIÓN SOCIAL Y ACORDE CON EL PROFESIOGRAMA DEL MUNICIPIO DE ITAGÜÍ</t>
  </si>
  <si>
    <t>APOYAR Y ACOMPAÑAR AL MUNICIPIO DE ITAGÜÍ EN LA INSTRUMENTACIÓN, PROYECCIÓN Y TRÁMITE DE LAS ACTUACIONES QUE DEBAN ADELANTARSE EN LOS PROCESOS ADMINISTRATIVOS DE COBRO COACTIVO PARA EL RECAUDO DE LAS OBLIGACIONES CREADAS EN SU FAVOR POR PRESTAR MÉRITO EJECUTIVO, REPRESENTARLO EN PROCESOS CONCURSALES Y DE INSOLVENCIA DE PERSONA NATURAL NO COMERCIANTE Y REALIZAR LAS NOTIFICACIONES DE ESTADO DE CUENTA POR CONCEPTO DE SEÑALIZACIÓN Y SISTEMATIZACIÓN.</t>
  </si>
  <si>
    <t xml:space="preserve">PRESTACIÓN DE SERVICIOS PROFESIONALES PARA BRINDAR ACOMPAÑAMIENTO SOCIAL EN EL DESARROLLO DE LAS ACTIVIDADES PROPIAS DE LA SECRETARÍA DE VIVIENDA Y HÁBITAT. </t>
  </si>
  <si>
    <t xml:space="preserve">PRESTACIÓN SOFTWARE COMO SERVICIO (SaaS) PARA LA PLATAFORMA INFORMÁTICA, PARA ALMACENAMIENTO, AUTOMATIZACIÓN Y ADMINISTRACIÓN DE LA INFORMACIÓN DE LAS INSTITUCIONES EDUCATIVAS OFICIALES Y LA SECRETARÍA DE EDUCACIÓN DEL MUNICIPIO DE ITAGÜÍ DURANTE LA VIGENCIA 2021. </t>
  </si>
  <si>
    <t>ARRENDAMIENTO DE UNA CASETA METÁLICA UBICADA EN UN ÁREA DE 2X1 M2, PARA VENTA DE COMESTIBLES Y BEBIDAS, SITUADA EN EL BARRIO SAN FRANCISCO DEL MUNICIPIO DE ITAGÜÍ, COMUNA 10 ENTRE LAS CALLES 27 Y 28, AL FRENTE DE LA IGLESIA SAN FRANCISCO DE PAULA</t>
  </si>
  <si>
    <t xml:space="preserve">PRESTACIÓN DE SERVICIOS DE APOYO A LA GESTIÓN PARA ACOMPAÑAR Y SOPORTAR A LA SECRETARÍA DE COMUNICACIONES EN LA PROMOCIÓN Y DIFUSIÓN DE LAS CAMPAÑAS, NOTICIAS, ESTRATEGIAS, PROYECTOS Y ACCIONES DE COMUNICACIÓN PÚBLICA DE LA ALCALDÍA DE ITAGÜÍ A TRAVÉS DE LOS DIFERENTES MEDIOS Y CANALES DE COMUNICACIÓN MASIVA. </t>
  </si>
  <si>
    <t>ARRENDAMIENTO DE BIEN INMUEBLE LOCALIZADO EN LA CALLE 52 N° 48-12 (INSTALACIONES COLEGIO EL ROSARIO) DESTINADO PARA ACTIVIDADES INHERENTES EN PROCESOS DE FORMACIÓN CONTINUA, PARA LA PROYECCIÓN CÍVICA, CULTURAL Y MUSICAL EN EL MUNICIPIO DE ITAGÜÍ</t>
  </si>
  <si>
    <t>CONTRATO DE PRESTACIÓN DE SERVICIOS PROFESIONALES PARA BRINDAR ASESORÍA EN LAS ACTIVIDADES ADMINISTRATIVAS QUE COMPRENDEN EL MANEJO DE LOS ASUNTOS PÚBLICOS DE LA ENTIDAD EN MATERIA DE FORTALECIMIENTO INSTITUCIONAL Y ORIENTACIÓN EN EL ÁREA DE TALENTO HUMANO DEL MUNICIPIO DE ITAGUÍ</t>
  </si>
  <si>
    <t>PRESTAR SOPORTE TÉCNICO PARA EL BUEN FUNCIONAMIENTO DE LAS PLATAFORMAS E INFRAESTRUCTURA TECNOLÓGICA DE LAS VEINTICUATRO (24) INSTITUCIONES EDUCATIVAS OFICIALES DEL MUNICIPIO DE ITAGÜÍ Y EL CITY LAB, REALIZAR EL MANTENIMIENTO PREVENTIVO Y CORRECTIVO DE LOS EQUIPOS TECNOLÓGICOS QUE HACEN PARTE DE ELLA Y BRINDAR ASISTENCIA Y RESPUESTA OPORTUNA EN CASO DE FALLAS TÉCNICAS DE LAS REDES DE DATOS, REDES ELÉCTRICAS, SISTEMAS OPERATIVOS, SERVIDORES, HARDWARE Y SOFTWARE</t>
  </si>
  <si>
    <t>AUNAR ESFUERZOS PARA DAR CONTINUIDAD A LA IMPLEMENTACIÓN DEL ESQUEMA DE PAGO POR SERVICIOS AMBIENTALES (PSA) PARA LA CONSERVACIÓN DE ÁREAS Y ECOSISTEMAS ESTRATÉGICOS DEL RECURSO HÍDRICO.</t>
  </si>
  <si>
    <t>PRESTACIÓN DE SERVICIOS PROFESIONALES DE ASESORÍA, Y ACOMPAÑAMIENTO PARA EL FORTALECIMIENTO Y MEJORAMIENTO CONTINUO DEL SISTEMA DE GESTIÓN DE LA CALIDAD BAJO LA NTC-ISO 9001, RENDICION PUBLICA DE CUENTAS, SEGUIMIENTO DEL PLAN ANTICORRUPCIÓN Y DE ATENCIÓN AL CIUDADANO Y DEL MAPA DE RIESGOS DE CORRUPCION DEL MUNICIPIO DE ITAGÜÍ.</t>
  </si>
  <si>
    <t xml:space="preserve">PRESTACIÓN DE SERVICIOS PROFESIONALES PARA SOPORTAR Y ACOMPAÑAR A LA ENTIDAD EN LOS PROCESOS, PROGRAMAS Y PROYECTOS LLEVADOS A CABO POR LA SECRETARÍA DE INFRAESTRUCTURA DEL MUNICIPIO DE ITAGÜÍ. </t>
  </si>
  <si>
    <t>CONTRATO INTERADMINISTRATIVO DE ADMINISTRACIÓN DELEGADA DE RECURSOS ENTRE LA EMPRESA PARA LA SEGURIDAD URBANA –ESU- Y EL MUNICIPIO DE ITAGUI DESTINADOS AL ARRENDAMIENTO DE UN VEHICULO BLINDADO PARA EL SEÑOR ALCALDE</t>
  </si>
  <si>
    <t>SSYPS-151-2021</t>
  </si>
  <si>
    <t>SS-152-2021</t>
  </si>
  <si>
    <t>SF-153-2021</t>
  </si>
  <si>
    <t xml:space="preserve">SF-154-2021 </t>
  </si>
  <si>
    <t>SF-155-2021</t>
  </si>
  <si>
    <t>SSYPS-156-2021</t>
  </si>
  <si>
    <t>SE-157-2021</t>
  </si>
  <si>
    <t>DAP-158-2021</t>
  </si>
  <si>
    <t>SGM-159-2021</t>
  </si>
  <si>
    <t>SE-160-2021</t>
  </si>
  <si>
    <t>SSYPS-163-2021</t>
  </si>
  <si>
    <t>SE-165-2021</t>
  </si>
  <si>
    <t>SF-166-2021</t>
  </si>
  <si>
    <t>SMA-168-2021</t>
  </si>
  <si>
    <t>SSYPS-170-2021</t>
  </si>
  <si>
    <t>SMA-171-2021</t>
  </si>
  <si>
    <t>SMA-172-2021</t>
  </si>
  <si>
    <t>SGM-173-2021</t>
  </si>
  <si>
    <t>SMA-174-2021</t>
  </si>
  <si>
    <t>SG-175-2021</t>
  </si>
  <si>
    <t>SGM-176-2021</t>
  </si>
  <si>
    <t>SE-177-2021</t>
  </si>
  <si>
    <t>SJ-178-2021</t>
  </si>
  <si>
    <t>SM-179-2021</t>
  </si>
  <si>
    <t>SECETARIA DE PARTICIPACION</t>
  </si>
  <si>
    <t xml:space="preserve">SECRETARIA DE LA FAMILIA </t>
  </si>
  <si>
    <t>DIRECCION DE DESARROLLO ECONOMICO</t>
  </si>
  <si>
    <t>SECRETARIA DE PARTICIPACION</t>
  </si>
  <si>
    <t xml:space="preserve">ALCALDIA MUNICIPAL </t>
  </si>
  <si>
    <t>SECRTARIA PRIVADA</t>
  </si>
  <si>
    <t>SECRETRIA DE EDUCACION</t>
  </si>
  <si>
    <t>SECRETRIA JURIDICA</t>
  </si>
  <si>
    <t>SECRETRIA DE INFRAESTRUCTURA</t>
  </si>
  <si>
    <t>SECRTARIA DE LA FAMILIA</t>
  </si>
  <si>
    <t xml:space="preserve">SECRETARIA DE EVALUACION Y CONTROL </t>
  </si>
  <si>
    <t>SECRETARIA DE PARTICIPACION COMUNITARIA</t>
  </si>
  <si>
    <t xml:space="preserve">SECRETARIA DE MEDIO AMBIEMTE </t>
  </si>
  <si>
    <t>SECRETARIA DE SALUD Y PROTECION SOCIAL</t>
  </si>
  <si>
    <t xml:space="preserve">SECRETARIA DE COMUNICACIONES </t>
  </si>
  <si>
    <t xml:space="preserve">SECRETARIA DE FAMILIA </t>
  </si>
  <si>
    <t>DEPARTAMENTO ADMINISTRATIVO DE PLANEACION</t>
  </si>
  <si>
    <t xml:space="preserve">SECRETARIA DE MEDIO AMBIENTE </t>
  </si>
  <si>
    <t>SERETARIA GENERAL</t>
  </si>
  <si>
    <t>SF-051-2021</t>
  </si>
  <si>
    <t>SC-052-2021</t>
  </si>
  <si>
    <t>SGM-053-2021</t>
  </si>
  <si>
    <t>SSA-054-2021</t>
  </si>
  <si>
    <t>SGM-055-2021</t>
  </si>
  <si>
    <t>SSYPS-056-2021</t>
  </si>
  <si>
    <t>SSYPS-057-2021</t>
  </si>
  <si>
    <t>SE-058-2021</t>
  </si>
  <si>
    <t>SC-059-2021</t>
  </si>
  <si>
    <t>SSYPS-060-2021</t>
  </si>
  <si>
    <t>SSYPS-061-2021</t>
  </si>
  <si>
    <t>SSYPS-062-2021</t>
  </si>
  <si>
    <t>SSYPS-063-2021</t>
  </si>
  <si>
    <t>SH-064-2021</t>
  </si>
  <si>
    <t>SC-065-2021</t>
  </si>
  <si>
    <t>SC-066-2021</t>
  </si>
  <si>
    <t>SC-067-2021</t>
  </si>
  <si>
    <t>SH-068-2021</t>
  </si>
  <si>
    <t>SC-069-2021</t>
  </si>
  <si>
    <t>SPC-070-2021</t>
  </si>
  <si>
    <t>SSYPS-071-2021</t>
  </si>
  <si>
    <t>SSA-072-2021</t>
  </si>
  <si>
    <t>SF-073-2021</t>
  </si>
  <si>
    <t>SSYPS-074-2021</t>
  </si>
  <si>
    <t>SF-075-2021</t>
  </si>
  <si>
    <t>SJ-076-2021</t>
  </si>
  <si>
    <t>SJ-077-2021</t>
  </si>
  <si>
    <t>SJ-078-2021</t>
  </si>
  <si>
    <t>SF-079-2021</t>
  </si>
  <si>
    <t>SSA-080-2021</t>
  </si>
  <si>
    <t>DDE-081-2021</t>
  </si>
  <si>
    <t>SP-082-2021</t>
  </si>
  <si>
    <t>SP-083-2021</t>
  </si>
  <si>
    <t>SI-084-2021</t>
  </si>
  <si>
    <t>SC-085-2021</t>
  </si>
  <si>
    <t>SJ-086-2021</t>
  </si>
  <si>
    <t>SGM-087-2021</t>
  </si>
  <si>
    <t>AM-088-2021</t>
  </si>
  <si>
    <t>SI-089-2021</t>
  </si>
  <si>
    <t>SI-090-2021</t>
  </si>
  <si>
    <t>SI-091-2021</t>
  </si>
  <si>
    <t>SSYPS-092-2021</t>
  </si>
  <si>
    <t>SE-093-2021</t>
  </si>
  <si>
    <t>AM-094-2021</t>
  </si>
  <si>
    <t>SP-095-2021</t>
  </si>
  <si>
    <t>SP-096-2021</t>
  </si>
  <si>
    <t>SJ-097-2021</t>
  </si>
  <si>
    <t>SP-098-2021</t>
  </si>
  <si>
    <t>SE-099-2021</t>
  </si>
  <si>
    <t>SP-100-2021</t>
  </si>
  <si>
    <t>SP-101-2021</t>
  </si>
  <si>
    <t>SP-102-2021</t>
  </si>
  <si>
    <t>SP-103-2021</t>
  </si>
  <si>
    <t>SP-104-2021</t>
  </si>
  <si>
    <t>SP-105-2021</t>
  </si>
  <si>
    <t>SH-106-2021</t>
  </si>
  <si>
    <t>SS-107-2021</t>
  </si>
  <si>
    <t>SI-108-2021</t>
  </si>
  <si>
    <t>SSA-109-2021</t>
  </si>
  <si>
    <t>SC-110-2021</t>
  </si>
  <si>
    <t>SF-111-2021</t>
  </si>
  <si>
    <t>SF-112-2021</t>
  </si>
  <si>
    <t>AM-113-2021</t>
  </si>
  <si>
    <t>SF-114-2021</t>
  </si>
  <si>
    <t>SEC-115-2021</t>
  </si>
  <si>
    <t>SI-116-2021</t>
  </si>
  <si>
    <t>SF-117-2021</t>
  </si>
  <si>
    <t>SGM-118-2021</t>
  </si>
  <si>
    <t>SJ-119-2021</t>
  </si>
  <si>
    <t>SI-120-2021</t>
  </si>
  <si>
    <t>SSYPS-121-2021</t>
  </si>
  <si>
    <t>SSA-122-2021</t>
  </si>
  <si>
    <t>SG-123-2021</t>
  </si>
  <si>
    <t>SSA-124-2021</t>
  </si>
  <si>
    <t>SF-125-2021</t>
  </si>
  <si>
    <t>SF-126-2021</t>
  </si>
  <si>
    <t>DDE-127-2021</t>
  </si>
  <si>
    <t>SF-128-2021</t>
  </si>
  <si>
    <t>SJ-129-2021</t>
  </si>
  <si>
    <t>DDE-130-2021</t>
  </si>
  <si>
    <t>SVH-131-2021</t>
  </si>
  <si>
    <t>SVH-132-2021</t>
  </si>
  <si>
    <t>SMA-133-2021</t>
  </si>
  <si>
    <t>SEC-135-2021</t>
  </si>
  <si>
    <t>SGM-136-2021</t>
  </si>
  <si>
    <t>SPC-137-2021</t>
  </si>
  <si>
    <t>DDE-138-2021</t>
  </si>
  <si>
    <t>SGM-139-2021</t>
  </si>
  <si>
    <t>AM-140-2021</t>
  </si>
  <si>
    <t>SE-141-2021</t>
  </si>
  <si>
    <t>SE-143-2021</t>
  </si>
  <si>
    <t>SI-144-2021</t>
  </si>
  <si>
    <t>SGM-145-2021</t>
  </si>
  <si>
    <t>SMA-146-201</t>
  </si>
  <si>
    <t>SF-147-2021</t>
  </si>
  <si>
    <t>SSYPS-148-2021</t>
  </si>
  <si>
    <t>SGM-149-2021</t>
  </si>
  <si>
    <t>SSA-150-2021</t>
  </si>
  <si>
    <t>PRESTACIÓN DE SERVICIOS PROFESIONALES DE UN COMUNICADOR SOCIAL QUE APOYE A LA SECRETARÍA DE LA FAMILIA EN EL FORTALECIMIENTO DE SUS ESTRATEGIAS, PLANES, PROGRAMAS Y PROYECTOS DIRIGIDOS A LAS FAMILIAS DEL MUNICIPIO DE ITAGÜÍ</t>
  </si>
  <si>
    <t>PRESTACIÓN DE SERVICIOS PROFESIONALES DE UN MÉDICO PARA ACOMPAÑAR LAS ACTIVIDADES LLEVADAS A CABO EN LA DIRECCIÓN DEL POSCONFLICTO Y LA RECONCILIACIÓN, EL CENTRO DE ATENCIÓN A VÍCTIMAS Y EL CENTRO DE ATENCIÓN PENAL INTEGRAL CAPI DEL MUNICIPIO DE ITAGÜÍ</t>
  </si>
  <si>
    <t>ARRENDAMIENTO DE DOS (02) LOCALES COMERCIALES NOMENCLADOS CON EL Nº 1 Y 2, INCLUIDOS BAÑOS PARA SERVICIO PUBLICO, UBICADOS EN LA CALLE 36 No 59-69, DENTRO DE LAS INSTALACIONES DEL PARQUE DITAIRES, SECTOR PIES DESCALZOS (CHORRITO), DESTINADO PARA CAFETERIA Y VENTA DE COMIDAS EN GENERAL, PARA USO DE LA COMUNIDAD EN GENERAL</t>
  </si>
  <si>
    <t>PRESTACIÓN DE SERVICIOS PROFESIONALES PARA LA EJECUCIÓN DE ACTIVIDADES DE ASESORIA, ASISTENCIA OPERATIVA Y APOYO LOGÍSTICO REQUERIDO POR LA DIRECCIÓN ADMINISTRATIVA, AUTORIDAD ESPECIAL DE POLICÍA, INTEGRIDAD URBANÍSTICA DEL MUNICIPIO DE ITAGÜÍ</t>
  </si>
  <si>
    <t>PRESTACION DE SERVICIOS DE APOYO A LA GESTIÓN PARA ACOMPAÑAR Y SOPORTAR A LA SECRETARIA DE SALUD Y PROTECCIÓN SOCIAL DE ITAGÜÍ EN EL PROGRAMA DE “ALIMENTACIÓN CON OPORTUNIDADES SANAS Y SEGURAS</t>
  </si>
  <si>
    <t>PRESTACIÓN DE SERVICIOS DE UN PROFESIONAL EN GERENCIA DE SISTEMAS DE INFORMACIÓN EN SALUD (GESIS); PARA EL APOYO A LA SECRETARIA DE SALUD EN LOS DIFERENTES PROGRAMAS DE LA LÍNEA ESTRATÉGICA “UNA CIUDAD CON OPORTUNIDADES PARA TODOS EN SALUD</t>
  </si>
  <si>
    <t xml:space="preserve">CONTRATAR EL ARRIENDO DE UN INMUEBLE UBICADO EN EL MUNICIPIO DE ITAGÜÍ EN LA CALLE 48 Nº. 51-38 PARA EL FUNCIONAMIENTO DEL CITYLAB “LABORATORIO DE CIUDAD” DEL PLAN DIGITAL ITAGÜÍ, EL CUAL CONSTA CON ADECUACIONES DE SERVICIOS PÚBLICOS, SALA DE REUNIONES, CONECTIVIDAD Y AULA MÚLTIPLE. </t>
  </si>
  <si>
    <t xml:space="preserve">PRESTACIÓN DE SERVICIOS PROFESIONALES PARA FORTALECER LA ESTRATEGIA DIGITAL DE LA SECRETARÍA DE LAS COMUNICACIONES CON LA CREACIÓN DE CONTENIDOS INFORMATIVOS Y LA PUBLICACIÓN DE NOTICIAS DE EVENTOS, PROYECTOS, AVANCES Y RESULTADOS DE LA GESTIÓN DE LA ADMINISTRACIÓN MUNICIPAL EN LOS DIFERENTES CANALES DE DIFUSIÓN </t>
  </si>
  <si>
    <t>PRESTACIÓN DE SERVICIOS DE UN PROFESIONAL EN GERENCIA DE SISTEMAS DE INFORMACIÓN EN SALUD (GESIS); PARA EL APOYO A LA SECRETARIA DE SALUD EN LOS DIFERENTES PROGRAMAS DE LA LÍNEA ESTRATÉGICA “UNA CIUDAD CON OPORTUNIDADES PARA TODOS EN SALUD.</t>
  </si>
  <si>
    <t xml:space="preserve">PRESTACIÓN DE SERVICIOS PROFESIONALES PARA SOPORTAR LA GESTIÓN INTEGRAL DE LA SECRETARÍA DE SALUD Y PROTECCIÓN SOCIAL, ESPECIFICAMENTE EN SU COMPONENTE DE PRESTACIÓN DE SERVICIOS DE SALUD A LA POBLACIÓN POBRE NO ASEGURADA – PPNA. </t>
  </si>
  <si>
    <t>PRESTACIÓN DE SERVICIOS PROFESIONALES PARA ACOMPAÑAR, ASESORAR Y BRINDAR SOPORTE A LA SUBSECRETARÍA DE GESTIÓN DE RENTAS Y LA OFICINA DE FISCALIZACIÓN, CONTROL Y COBRO PERSUASIVO DEL MUNICIPIO DE ITAGÜÍ EN LAS ACTIVIDADES PROPIAS DE SUSTANCIACIÓN, TRÁMITE Y PROYECCIÓN DE ACTUACIONES EN GENERAL DE LOS PROCESOS ADELANTADOS POR ESTAS DEPENDENCIAS.</t>
  </si>
  <si>
    <t>PRESTACIÓN DE SERVICIOS PROFESIONALES PARA ACOMPAÑAR A LA SECRETARÍA DE LAS COMUNICACIONES EN LA GENERACIÓN Y PRODUCCIÓN DE CONTENIDOS INFORMATIVOS EN TODO TIPO DE FORMATOS, CREACIÓN DE CAMPAÑAS INSTITUCIONALES Y DIFUSIÓN DE LA INFORMACIÓN DE LA ADMINISTRACIÓN MUNICIPAL</t>
  </si>
  <si>
    <t>PRESTACIÓN DE SERVICIOS DE APOYO A LA GESTIÓN PARA ACOMPAÑAR A LA SECRETARÍA DE LAS COMUNICACIONES EN LA PRESENTACIÓN Y ANIMACIÓN DE EVENTOS ORGANIZADOS POR LA ADMINISTRACIÓN MUNICIPAL, LA GRABACIÓN DE CUÑAS Y LA REALIZACIÓN DE VOCES PARA VIDEOS INSTITUCIONALES.</t>
  </si>
  <si>
    <t>PRESTACIÓN DE SERVICIOS DE APOYO A LA GESTIÓN PARA FORTALECER LA IMAGEN INSTITUCIONAL Y LA DIFUSIÓN DE LA GESTIÓN DE LA ADMINISTRACIÓN MUNICIPAL A TRAVÉS DE LA APLICACIÓN DE CAMPAÑAS Y PIEZAS COMUNICACIONALES.</t>
  </si>
  <si>
    <t>PRESTACIÓN DE SERVICIOS PROFESIONALES DE ASESORÍA Y ACOMPAÑAMIENTO A LOS PROCESOS DE PREPARACIÓN, REVISIÓN, ANÁLISIS Y PRESENTACIÓN DE INFORMACIÓN CONTABLE, TRIBUTARIA Y PRESUPUESTAL DEL MUNICIPIO DE ITAGUI A LA CONTADURÍA GENERAL DE LA NACIÓN Y DE LA INFORMACION EXOGENA QUE SE RINDE A LA DIRECCION DE IMPUESTOS Y ADUANAS NACIONALES (DIAN), ASÍ COMO ASESORÍA EN SEGURIDAD SOCIAL INTEGRAL PARA EL ÁREA DE SALARIOS Y PRESTACIONES SOCIALES Y SANEAMIENTO DEL PASIVO PENSIONAL DEL MUNICIPIO DE ITAGÜÍ</t>
  </si>
  <si>
    <t>PRESTACIÓN DE SERVICIOS PROFESIONALES PARA SOPORTAR A LA SECRETARÍA DE PARTICIPACIÓN CIUDADANA EN LA REALIZACIÓN DE ACTIVIDADES DE ACOMPAÑAMIENTO, FORTALECIMIENTO, CAPACITACIÓN Y ORIENTACIÓN DE LOS ORGANISMOS COMUNALES Y LAS POBLACIONES REPRESENTATIVAS QUE SON BENEFICIARIAS DE LOS PROGRAMAS Y PROYECTOS EJECUTADOS POR ESTA DEPENDENCIA</t>
  </si>
  <si>
    <t>PRESTACIÓN DE SERVICIOS PROFESIONALES PARA APOYAR LOS PROCESOS DE MONITOREO Y EVALUACIÓN, AL CUMPLIMIENTO DE LA EJECUCIÓN DE LAS ACTIVIDADES DE PROTECCIÓN ESPECÍFICA, DETECCIÓN TEMPRANA Y SISTEMA GAUDI - RÉGIMEN SUBSIDIADO O LO QUE HAGA SUS VECES PARA MUNICIPIO DE ITAGÜÍ</t>
  </si>
  <si>
    <r>
      <t>PRESTACIÓN DE SERVICIOS PROFESIONALES PARA BRINDAR SOPORTE Y ACOMPAÑAMIENTO A LA ENTIDAD EN LA GESTIÓN DE LA ADMINISTRACIÓN DE LOS BIENES MUEBLES E INMUEBLES PERTENECIENTES AL MUNICIPIO DE ITAGÜÍ, DE ACUERDO A LOS PARÁMETROS DE MODERNIZACIÓN IMPLEMENTADOS POR LA ACTUAL ADMINISTRACIÓN MUNICIPAL, ASÍ COMO LA INTEGRACIÓN DE LA INFORMACIÓN REFERENTE A LOS BIENES MUEBLES E INMUEBLES ENTRE LAS DIFERENTES DEPENDENCIAS, PARA EFECTOS DE GENERAR UNA BASE DE DATOS COMÚN QUE SIRVA PARA EL REGISTRO CONTABLE Y FINANCIERO DEL ENTE TERRITORIAL.</t>
    </r>
    <r>
      <rPr>
        <sz val="12"/>
        <color indexed="8"/>
        <rFont val="Arial"/>
        <family val="2"/>
      </rPr>
      <t xml:space="preserve"> </t>
    </r>
  </si>
  <si>
    <t>PRESTACIÓN DE SERVICIOS DE APOYO A LA GESTIÓN PARA LA ATENCIÓN INTEGRAL A  ADULTOS MAYORES EN SITUACIÓN DE VULNERABILIDAD CRÍTICA DEL MUNICIPIO DE ITAGÜÍ</t>
  </si>
  <si>
    <t>PRESTACIÓN DE SERVICIOS PROFESIONALES PARA ACOMPAÑAR Y SOPORTAR LA GESTIÓN INTEGRAL DE LA SECRETARIA DE SALUD Y PROTECCIÓN SOCIAL DEL MUNICIPIO DE ITAGUI, EN EL MONITOREO A LA CALIDAD DE LOS SERVICIOS DE SALUD Y PROTECCIÓN SOCIAL PRESTADOS A LA CIUDADANÍA.</t>
  </si>
  <si>
    <t>PRESTACIÓN DE SERVICIOS PROFESIONALES DE SOPORTE A LAS ACTIVIDADES ADMINISTRATIVAS PARA REALIZAR ACCIONES DE FORTALECIMIENTO Y SENSIBILIZACIÓN HACIA LA POBLACIÓN EN CONDICIONES DE VULNERABILIDAD, DE Y EN CALLE PARA LA MITIGACIÓN DEL DAÑO POR CONSUMOS PROBLEMÁTICOS DE SUSTANCIAS PSICOACTIVAS POR MEDIO DE ESTRATEGIAS DE INCORPORACIÓN Y ACOMPAÑAMIENTO FAMILIAR</t>
  </si>
  <si>
    <t>PRESTACIÓN DE SERVICIOS DE APOYO A LA GESTIÓN PARA SOPORTAR LOS PROCESOS Y PROCEDIMIENTOS DE LA SECRETARÍA JURÍDICA QUE SE REALIZAN DIRECTAMENTE EN SUS INSTALACIONES, ASÍ COMO LAS QUE SE REALIZAN Y DE MANERA TRANSAVERSAL EN LAS DIFERENTES DEPENDENCIAS DE LA ADMINISTRACIÓN MUNICIPAL DE ITAGUI Y EL SOPORTE Y LA INTERACCIÓN CON LAS ENTIDADES DESCENTRALIZADAS, ORGANISMOS DE CONTROL Y DEMÁS ENTIDADES PÚBLICAS</t>
  </si>
  <si>
    <t>PRESTACIÓN DE SERVICIOS PROFESIONALES PARA ACOMPAÑAR, ASESORAR, CAPACITAR Y  REPRESENTAR JUDICIALMENTE AL MUNICIPIO DE ITAGUI  EN ASUNTOS TRIBUTARIOS</t>
  </si>
  <si>
    <t>PRESTACIÓN DE SERVICIOS PROFESIONALES DE ASESORIA JURÍDICA EN LAS ÁREAS DE DERECHO ECONÓMICO, ADMINISTRATIVO, MINERO, ENERGÉTICO Y SERVICIOS PÚBLICOS. ACOMPAÑAMIENTO, ASESORÍA, Y SEGUIMIENTO A LA GESTIÓN JURÍDICA IMPLÍCITA EN LOS ACTOS DE DELEGACIÓN DE FUNCIONES Y COMPETENCIAS, DESCONCENTRACIÓN, CONTRATACIÓN, Y DECISIONES ADMINISTRATIVAS DE LA ENTIDAD, Y REPRESENTACIÓN JUDICIAL EN LOS PROCESOS QUE SE ADELANTEN CONTRA EL MUNICIPIO DE ITAGÜÍ EN LAS ALTAS CORTES EN LA CIUDAD DE BOGOTÁ D.C</t>
  </si>
  <si>
    <t>PRESTACIÓN DE SERVICIOS PROFESIONALES PARA EL ACOMPAÑAMIENTO y DESARROLLO DE LAS ACTIVIDADES DEL SISTEMA DE GESTIÓN DE SEGURIDAD Y SALUD EN EL TRABAJO SG-SST EN LA ADMINISTRACIÓN MUNICIPAL DE ITAGÜÍ, DE ACUERDO CON LA NORMATIVIDAD VIGENTE</t>
  </si>
  <si>
    <t xml:space="preserve">PRESTACIÓN DE SERVICIOS DE APOYO A LA GESTIÓN PARA ACOMPAÑAR Y SOPORTAR A LA DIRECCIÓN DE DESARROLLO ECONÓMICO EN LA IMPLEMENTACIÓN DE ESTRATEGIAS DE RELACIONAMIENTO ADMINISTRATIVO Y ECONÓMICO ENTRE EL SECTOR PRODUCTIVO PRIVADO DEL MUNICIPIO DE ITAGÜÍ Y LA ADMINISTRACIÓN MUNICIPAL, CON LA FINALIDAD DE ATRAER MAYOR INVERSIÓN A LA MUNICIPALIDAD Y GENERAR NUEVOS EMPLEOS PARA LOS CIUDADANOS ITAGÜÍSEÑOS. </t>
  </si>
  <si>
    <t xml:space="preserve">CONTRATO INTERADMINISTRATIVO DE ADMINISTRACIÓN  DELEGADA DE LOS PROYECTOS QUE SE DESPRENDEN DEL PROGRAMA: “FOMENTO Y LA PARTICIPACIÓN DEL DEPORTE FORMATIVO, COMPETITIVO Y SOCIAL COMUNITARIO”. ENTRE EL  MUNICIPIO DE  ITAGÜÍ Y EL  INSTITUTO MUNICIPAL DE CULTURA, RECREACIÓN Y DEPORTE DE ITAGÜÍ. </t>
  </si>
  <si>
    <t xml:space="preserve">CONTRATO INTERADMINISTRATIVO DE ADMINISTRACIÓN DELEGADA DEL PROYECTO QUE SE DESPRENDE DEL PROGRAMA: “PROMOCIÓN Y ACCESO EFECTIVO A PROCESOS CULTURALES Y ARTÍSTICOS”. ENTRE EL MUNICIPIO DE ITAGÜÍ Y EL INSTITUTO MUNICIPAL DE CULTURA, RECREACIÓN Y DEPORTE DE ITAGÜÍ. </t>
  </si>
  <si>
    <t>PRESTACIÓN DE SERVICIOS PROFESIONALES EN ÁREAS AFINES A LA INGENIERÍA PARA ACOMPAÑAR A LA SECRETARÍA DE INFRAESTRUCTURA EN LA ACTUALIZACIÓN DEL INVENTARIO DE REDES DE SERVICIOS PÚBLICOS DEL MUNICIPIO DE ITAGÜÍ</t>
  </si>
  <si>
    <t>PRESTACIÓN DE SERVICIOS PROFESIONALES PARA EL ACOMPAÑAMIENTO Y SOPORTE A LA ENTIDAD EN EL DIRECCIONAMIENTO ESTRATÉGICO DE LOS OBJETIVOS, METAS, POLÍTICAS, PROGRAMAS Y PROYECTOS DEL PLAN DE DESARROLLO 2020-2023 “ITAGUI CIUDAD DE OPORTUNIDADES”</t>
  </si>
  <si>
    <t xml:space="preserve">PRESTACIÓN DE SERVICIOS PROFESIONALES PARA FORTALECER LA DEFENSA JURIDICA, CAPACITAR EN TEMAS JURIDICOS A LOS SERVIDORES PUBLICOS DE LA SECRETARIA JURIDICA Y SOPORTAR EL COMITÉ DE CONCILIACION DEL MUNICIPIO DE ITAGUI.   </t>
  </si>
  <si>
    <t>PRESTACIÓN DE SERVICIO PÚBLICO E INTEGRAL DEL RIESGO CONTRA INCENDIO, ATENCIÓN Y PREVENCIÓN DE EXPLOSIONES, DERRUMBES, INUNDACIONES, DESLIZAMIENTOS Y DEMÁS CALAMIDADES CONEXAS QUE SE PRESENTEN EN EL MUNICIPIO DE ITAGÜÍ.</t>
  </si>
  <si>
    <t>SERVICIOS PROFESIONALES PARA ACOMPAÑAR Y APOYAR EN LOS ASPECTOS TÉCNICOS, ADMINISTRATIVOS Y FINANCIEROS  LOS PROYECTOS DE INFRAESTRUCTURA DE LA ALCALDIA DE ITAGUI</t>
  </si>
  <si>
    <t xml:space="preserve">PRESTACIÓN DE SERVICIOS PROFESIONALES COMO INGENIERO ELECTRICISTA, EN ASESORÍA Y ACOMPAÑAMIENTO DE LAS ACTIVIDADES RELACIONADAS CON EL ÁREA ELÉCTRICA Y QUE HACEN PARTE DE LOS PROCESOS, PROGRAMAS Y PROYECTOS DESARROLLADOS POR LA SECRETARÍA DE INFRAESTRUCTURA. </t>
  </si>
  <si>
    <t xml:space="preserve">PRESTACIÓN DE SERVICIOS PROFESIONALES PARA ACOMPAÑAR A  LA SECRETARÍA DE INFRAESTRUCTURA EN LA ACTUALIZACIÓN Y GEOPROCESAMIENTO DE LAS BASES DE DATOS GEORREFERENCIADAS Y EN LA EJECUCIÓN DE PROYECTOS DE INFRAESTRUCTURA  EN EL MUNICIPIO DE ITAGÜÍ. </t>
  </si>
  <si>
    <t>PRESTACIÓN DE SERVICIOS PROFESIONALES  PARA BRINDAR ACOMPAÑAMIENTO TÉCNICO EN LA EJECUCIÓN DE LOS PROYECTOS DE ANDENES Y ESPACIO PÚBLICO DESARROLLADOS POR LA SECRETARÍA DE INFRAESTRUCTURA</t>
  </si>
  <si>
    <t>PRESTACIÓN DE SERVICIOS DE APOYO A LA GESTIÓN PARA ACOMPAÑAR A LA SECRETARÍA DE SALUD Y PROTECCIÓN SOCIAL EN EL DESARROLLO DE ACTIVIDADES OPERATIVAS ORIENTADAS A LA EJECUCIÓN DEL PLAN AMPLIADO DE INMUNIZACIONES (PAI)</t>
  </si>
  <si>
    <t xml:space="preserve">PRESTACIÓN DE SERVICIOS PROFESIONALES PARA SOPORTAR Y ACOMPAÑAR A LA ENTIDAD EN ACTIVIDADES QUE CONTRIBUYAN AL FORTALECIMIENTO Y PERMANENCIA ESCOLAR, EN CONDICIONES DE CALIDAD Y EQUIDAD EN LOS PROCESOS DE ENSEÑANZA – APRENDIZAJE DE LOS ESTUDIANTES EN CONDICIÓN DE DISCAPACIDAD Y CON CAPACIDADES O CON TALENTOS EXCEPCIONALES EN LAS 24  INSTITUCIONES EDUCATIVAS OFICIALES DEL MUNICIPIO DE ITAGÜÍ. </t>
  </si>
  <si>
    <t>PRESTACIÓN DE SERVICIOS PROFESIONALES DE ASESORÍA Y ACOMPAÑAMIENTO PARA LA EJECUCIÓN DE ACCIONES E INICIATIVAS ORIENTADAS A LA IMPLEMETACIÓN DE LA POLÍTICA DE GOBIERNO DIGITAL DEL MUNICIPIO DE ITAGUI.</t>
  </si>
  <si>
    <t>CONTRATO INTERADMINISTRATIVO DE ADMINISTRACIÓN DELEGADA DEL PROYECTO QUE SE DESPRENDEN DEL PROGRAMA: “PROMOCIÓN DE ESTILOS DE VIDA SALUDABLES, LA RECREACIÓN Y EL SANO APROVECHAMIENTO DEL TIEMPO LIBRE CON INCLUSIÓN PARA TODOS LOS GRUPOS POBLACIONALES”. ENTRE EL  MUNICIPIO DE ITAGÜÍ Y EL INSTITUTO MUNICIPAL DE CULTURA, RECREACIÓN Y DEPORTE DE ITAGÜÍ</t>
  </si>
  <si>
    <t xml:space="preserve">CONTRATO INTERADMINISTRATIVO DE ADMINISTRACIÓN DELEGADA DEL PROYECTO QUE SE DESPRENDEN DEL PROGRAMA: “PROMOCIÓN DE ESTILOS DE VIDA SALUDABLES, LA RECREACIÓN Y EL SANO APROVECHAMIENTO DEL TIEMPO LIBRE CON INCLUSIÓN PARA TODOS LOS GRUPOS POBLACIONALES”. ENTRE EL  MUNICIPIO DE ITAGÜÍ Y EL INSTITUTO MUNICIPAL DE CULTURA, RECREACIÓN Y DEPORTE DE ITAGÜÍ. </t>
  </si>
  <si>
    <t>PRESTACIÓN DE SERVICIOS PROFESIONALES DE ASESORÍA JURÍDICA Y REPRESENTACIÓN JUDICIAL ESPECIALIZADA DE CARÁCTER PENAL Y DEMÁS ASUNTOS LEGALES ASIGNADOS POR LA SECRETARÍA JURÍDICA DEL MUNICIPIO DE ITAGÜÍ.</t>
  </si>
  <si>
    <t>CONTRATO INTERADMINISTRATIVO DE ADMINISTRACIÓN DELEGADA DEL PROYECTO QUE SE DESPRENDE DEL PROGRAMA: “GESTIÓN DE ESPACIOS DEPORTIVOS, RECREATIVOS Y CULTURALES SEGUROS Y AMABLES PARA LOS CIUDADANOS”. ENTRE EL MUNICIPIO DE ITAGÜÍ Y EL INSTITUTO MUNICIPAL DE CULTURA, RECREACIÓN Y DEPORTE DE ITAGÜÍ</t>
  </si>
  <si>
    <t>PRESTACIÓN DE SERVICIOS DE APOYO A LA GESTIÓN PARA SOPORTAR Y ACOMPAÑAR A LA ENTIDAD EN ACTIVIDADES DE INTERPRETACIÓN DE LENGUA DE SEÑAS COLOMBIANA (L.S.C.) POR PARTE DE MODELOS LINGUISTICOS, INTÉRPRETES Y DOCENTE DE LENGUA CASTELLANA BILINGÜE PARA LOS PROGRAMAS EDUCATIVOS QUE INVOLUCRAN PERSONAS SORDAS EN LA I.E. JUAN N. CADAVID Y POBLACIÓN CIEGA Y DE BAJA VISIÓN EN LAS I.E. OFICIALES DEL MUNICIPIO DE ITAGÜÍ.</t>
  </si>
  <si>
    <t xml:space="preserve">CONTRATO INTERADMINISTRATIVO DE ADMINISTRACIÓN DELEGADA DEL PROYECTO QUE SE DESPRENDE DEL PROGRAMA: “FORTALECIMIENTO DE LA CULTURA PARA LA CONSTRUCCIÓN DE CIUDADANÍA”. ENTRE EL MUNICIPIO DE ITAGÜÍ Y EL INSTITUTO MUNICIPAL DE CULTURA, RECREACIÓN Y DEPORTE DE ITAGÜÍ. </t>
  </si>
  <si>
    <t>CONTRATO INTERADMINISTRATIVO DE ADMINISTRACIÓN DELEGADA DEL PROYECTO QUE SE DESPRENDE DEL PROGRAMA: “SISTEMA MUNICIPAL DE CULTURA”. ENTRE EL MUNICIPIO DE ITAGÜÍ Y EL INSTITUTO MUNICIPAL DE CULTURA, RECREACIÓN Y DEPORTE DE ITAGÜÍ</t>
  </si>
  <si>
    <t xml:space="preserve">CONTRATO INTERADMINISTRATIVO DE ADMINISTRACIÓN DELEGADA DEL PROYECTO QUE SE DESPRENDE DEL PROGRAMA: “AGENDA CULTURAL Y CIRCULACIÓN ARTÍSTICA”. ENTRE EL MUNICIPIO DE ITAGÜÍ Y EL INSTITUTO MUNICIPAL DE CULTURA, RECREACIÓN Y DEPORTE DE ITAGÜÍ. </t>
  </si>
  <si>
    <t>CONTRATO INTERADMINISTRATIVO DE ADMINISTRACIÓN DELEGADA DEL PROYECTO QUE SE DESPRENDE DEL PROGRAMA: “GESTIÓN, PROTECCIÓN Y SALVAGUARDIA DEL PATRIMONIO CULTURAL DEL TERRITORIO”. ENTRE EL MUNICIPIO DE ITAGÜÍ Y EL INSTITUTO MUNICIPAL DE CULTURA, RECREACIÓN Y DEPORTE DE ITAGÜÍ.</t>
  </si>
  <si>
    <t xml:space="preserve">INSTITUTO MUNICIPAL DE CULTURA, RECREACIÓN Y DEPORTE DE ITAGÜÍ, OBJETO:  CONTRATO INTERADMINISTRATIVO DE ADMINISTRACIÓN DELEGADA DEL PROYECTO QUE SE DESPRENDE DEL PROGRAMA: “FORTALECIMIENTO INSTITUCIONAL, UNA OPORTUNIDAD DESDE LA GESTIÓN PARA EL DESARROLLO DEL SECTOR CULTURAL, RECREATIVO Y DEPORTIVO”. ENTRE EL MUNICIPIO DE ITAGÜÍ Y EL  INSTITUTO MUNICIPAL DE CULTURA, RECREACIÓN Y DEPORTE DE ITAGÜÍ
</t>
  </si>
  <si>
    <t>CONTRATO INTERADMINISTRATIVO DE ADMINISTRACIÓN DELEGADA DEL PROYECTO QUE SE DESPRENDE DEL PROGRAMA: “EVENTOS DE ESTILO DE VIDA SALUDABLE Y RECREACIÓN”. ENTRE EL MUNICIPIO DE ITAGÜÍ Y EL INSTITUTO MUNICIPAL DE CULTURA, RECREACIÓN Y DEPORTE DE ITAGÜÍ.</t>
  </si>
  <si>
    <t>CONTRATO DE PRESTACION DE SERVICIOS PARA LA ACTUALIZACION, SOPORTE, MANTENIMIENTO Y DESARROLLO REMOTO Y A DISTANCIA PARA EL SISTEMA DE INFORMACIÓN “DINÁMICA GERENCIAL ALCALDIAS” y “DINAMICA GERENCIAL HOSPITALES.</t>
  </si>
  <si>
    <t>PRESTACIÓN DE SERVICIOS DE APOYO A LA GESTIÓN PARA ACOMPAÑAR A LA SECRETARIA DE SEGURIDAD, EN LA  COORDINACIÓN, ASISTENCIA ADMINISTRATIVA, TECNICA Y OPERATIVA DE LAS NECESIDADES REQUERIDAS POR ESTA Y  POR LOS ORGANISMOS DE SEGURIDAD DEL MUNICIPIO DE ITAGÜÍ</t>
  </si>
  <si>
    <t xml:space="preserve">CONTRATO INTERADMINISTRATIVO DE ADMINISTRACIÓN DELEGADA DEL PROYECTO “MEJORAMIENTO DEL ENTORNO URBANISTICO DEL CORREDOR METROPOLITANO DOBLE CALZADA CALLE 63, INCLUYE EL PUENTE VEHICULAR ELEVADO SOBRE EL PARQUE DEL ARTISTA Y SUS LAZOS DE CONEXION EN EL  MUNICIPIO DE ITAGÜÍ”, ENTRE EL MUNICIPIO DE ITAGÜÍ Y LA AGENCIA DE DESARROLLO LOCAL DE ITAGÜÍ –ADELI-. </t>
  </si>
  <si>
    <t>ARRENDAMIENTO DE UN (1) BIEN INMUEBLE, (LOCAL COMERCIAL), UBICADO EN LA CARRERA 57 N° 34-1 SECTOR DITAIRES – CANCHA SINTETICA SANTA ANA, CON UN AREA DE 19,19 MTS2, DESTINACION ESPECIFICA DE CAFETERIA.</t>
  </si>
  <si>
    <t>PRESTACIÓN DE SERVICIOS DE APOYO A LA GESTIÓN PARA ACOMPAÑAR A LA SECRETARÍA DE LAS COMUNICACIONES EN EL FORTALECIMIENTO DE  LA ESTRATEGIA MEDIOS DIGITALES E INFORMATIVOS DE LA ALCALDÍA DE ITAGÜÍ.</t>
  </si>
  <si>
    <t>PRESTACIÓN DE SERVICIOS PROFESIONALES PARA LA ATENCIÓN Y EL ACOMPAÑAMIENTO PSICOSOCIAL Y LA REALIZACIÓN DE ACCIONES LOGÍSTICAS Y LÚDICO RECREATIVAS QUE PERMITAN EL DESARROLLO DEL PROYECTO “MUJERES CON OPORTUNIDADES, MUJERES EMPODERADAS” DE LA SECRETARÍA DE FAMILIA</t>
  </si>
  <si>
    <t>PRESTACIÓN DE SERVICIOS PROFESIONALES PARA LA ATENCIÓN Y PROMOCIÓN DE LOS DERECHOS DE LAS PERSONAS CON DISCAPACIDAD, CUIDADORES Y FAMILIA DEL MUNICIPIO DE ITAGÜÍ</t>
  </si>
  <si>
    <t>CONTRATO DE PRESTACIÓN DE SERVICIOS PROFESIONALES PARA EL ACOMPAÑAMIENTO, APOYO Y  SOPORTE A LOS PRODUCTOS DE SERVICIOS DE VIRTUALIZACIÓN Y SEGURIDAD PERIMETRAL QUE SUSTENTAN EN GENERAL LOS SERVICIOS DE RED DE PROCESAMIENTO Y ALMACENAMIENTO DEL MUNICIPIO DE ITAGÜÍ, LOS CUALES SE ENCUENTRAN  CARGO DE LA DIRECCIÓN ADMINISTRATIVA DE LAS TECNOLOGÍAS Y LOS SISTEMAS DE LA INFORMACIÓN Y LAS COMUNICACIONES TIC.</t>
  </si>
  <si>
    <t>PRESTACIÓN DE SERVICIOS PROFESIONALES PARA LA REALIZACIÓN DE ACTIVIDADES DE PROMOCIÓN, PREVENCIÓN Y ATENCIÓN QUE POSIBILITEN EL FORTALECIMIENTO DE LAS RELACIONES AL INTERIOR DE LAS FAMILIAS MEDIANTE HERRAMIENTAS DE DISCIPLINA POSITIVA QUE PERMITAN ACOMPAÑAR Y PREVENIR LOS TIPOS DE VIOLENCIA QUE AFECTAN A LOS NIÑOS, ADOLESCENTES Y SUS FAMILIAS</t>
  </si>
  <si>
    <t>PRESTACIÓN DE SERVICIOS PROFESIONALES PARA ACOMPAÑAR, APOYAR Y SOPORTAR A LA ENTIDAD EN EL FORTALECIMIENTO DE LOS PROCESOS DE LA AUDITORIA INTERNA, EL CONTROL INTERNO Y SU ARTICULACIÓN CON LOS ROLES, FRENTE A LAS LINEAS DE DEFENSA DEFINIDAS EN EL MODELO INTEGRADO DE PLANEACIÓN Y GESTIÓN (MIPG) EN EL MUNICIPIO DE ITAGÜI.</t>
  </si>
  <si>
    <t xml:space="preserve">EL PRESENTE CONVENIO TIENE POR OBJETO DEFINIR LAS OBLIGACIONES DE LAS PARTES RESPECTO A LA APLICACIÓN DEL ESQUEMA DIFERENCIAL DE PRESTACIÓN DE LOS SERVICIOS DE ACUEDUCTO Y ALCANTARILLADO EN ÁREAS DE DIFÍCIL GESTIÓN, DE CONFORMIDAD CON LO ESTABLECIDO EN EL DECRETO 1077 DE 2015 O AQUEL QUE LO ADICIONE, MODIFIQUE O SUSTITUYA Y EN LA REGLA DE NEGOCIO EPM NO. 44 DE 2017 O AQUELLA QUE LA MODIFIQUE O SUSTITUYA.
</t>
  </si>
  <si>
    <t xml:space="preserve">PRESTACIÓN DE SERVICIOS PROFESIONALES PARA POSIBILITAR EL DESARROLLO HUMANO  Y SOCIAL DE PERSONAS EN CONDICIÓN DE DISCAPACIDAD INTELECTUAL  Y SINDROME DE DOWN, CON EL FIN DE PROMOVER MEJORES OPORTUNIDADES. </t>
  </si>
  <si>
    <t>PRESTACIÓN DE SERVICIOS DE APOYO A LA GESTIÓN PARA ACOMPAÑAR Y SOPORTAR EL FORTALECIMIENTO INTEGRAL DE LA SECRETARÍA DE GOBIERNO MUNICIPAL EN LA ATENCIÓN DE LAS ACTIVIDADES Y NECESIDADES DE SUS UNIDADES ADMINISTRATIVAS Y ORGANISMOS DE JUSTICIA QUE DESARROLLAN SU FUNCIÓN EN EL MUNICIPIO DE ITAGÜÍ.</t>
  </si>
  <si>
    <t xml:space="preserve">PRESTACIÓN DE SERVICIOS PROFESIONALES PARA ASESORAR JURÍDICAMENTE A LA SECRETARIA DE MOVILIDAD EN LOS ASUNTOS DE SU COMPETENCIA, ASÍ COMO EN EL PROCESO DE SUPERVISIÓN DEL CONTRATO DE CONCESIÓN 250-OAJ-2006 SUSCRITO POR EL MUNICIPIO DE ITAGÜÍ. </t>
  </si>
  <si>
    <t>PRESTACIÓN DE SERVICIOS PROFESIONALES DE UN INGENIERO CIVIL PARA LA REALIZACIÓN DE ACTIVIDADES TÉCNICAS, CANTIDADES DE OBRA Y PRESUPUESTOS DENTRO DE LOS  PROYECTOS A SER EJECUTADOS EN LA SECRETARÍA DE INFRAESTRUCTURA  EN EL MUNICIPIO DE ITAGÜÍ</t>
  </si>
  <si>
    <t>PRESTACIÓN DE SERVICIOS DE APOYO A LA GESTIÓN PARA ACOMPAÑAR Y BRINDAR SOPORTE A LA SECRETARIA DE SALUD Y PROTECCIÓN SOCIAL EN LAS ACTIVIDADES ASISTENCIALES, ADMINISTRATIVAS Y OPERATIVAS DEL SISTEMA INTEGRADO DE CALIDAD Y DE ATENCIÓN AL USUARIO.</t>
  </si>
  <si>
    <t>PRESTACIÓN DE SERVICIOS DE APOYO A LA GESTIÓN PARA SOPORTAR AL MUNICIPIO DE ITAGÜÍ EN LA EJECUCIÓN DE ACTIVIDADES ASISTENCIALES Y ADMINISTRATIVAS DE ATENCIÓN A LA CIUDADANÍA Y GESTIÓN DOCUMENTAL</t>
  </si>
  <si>
    <t xml:space="preserve">PRESTACIÓN DE SERVICIOS PROFESIONALES PARA ACOMPAÑAR AL MUNICIPIO DE ITAGÜÍ EN EL DESARROLLO DE ACTIVIDADES ORIENTADAS A LA INTERVENCIÓN DEL CLIMA LABORAL.   </t>
  </si>
  <si>
    <t>PRESTACIÓN DE SERVICIOS PROFESIONALES PARA SOPORTAR A LA SECRETARÍA DE LA FAMILIA EN LA IMPLEMENTACIÓN DE PROGRAMAS FORMATIVOS, SOCIALES Y OCUPACIONALES ORIENTADOS AL DESARROLLO Y FORTALECIMIENTO DE HABILIDADES LABORALES DE LA POBLACIÓN EN SITUACIÓN DE DISCAPACIDAD RESIDENTE EN EL MUNICIPIO DE ITAGÜÍ</t>
  </si>
  <si>
    <t xml:space="preserve">PRESTACIÓN DE SERVICIOS PROFESIONALES PARA APOYAR A LA SECRETARIA DE LA FAMILIA DEL MUNICIPIO DE ITAGÜÍ, EN LA ATENCIÓN A LA POBLACIÓN CON DISCAPACIDAD INTELECTUAL, MEDIANTE ACCIONES DE ACOMPAÑAMIENTO ESPECIALIZADO PARA EL APRENDIZAJE, QUE FOMENTEN  EL FORTALECIMIENTO DE PROCESOS DE FORMACIÓN. </t>
  </si>
  <si>
    <t>PRESTACIÓN DE SERVICIOS PROFESIONALES PARA ACOMPAÑAR A LA DIRECCIÓN DE DESARROLLO ECONÓMICO DEL MUNICIPIO DE ITAGÜÍ, CON ESTRATEGIAS QUE PERMITAN LA ARTICULACIÓN DE ACCIONES PARA FORTALECER Y DESARROLLAR UNA MENTALIDAD EMPRESARIAL</t>
  </si>
  <si>
    <t>PRESTACIÓN DE SERVICIOS PROFESIONALES PARA ACOMPAÑAR Y SOPORTAR A LA ENTIDAD EN LA ATENCIÒN INTEGRAL A NIÑOS Y NIÑAS EN PRIMERA INFANCIA, QUE PERTENEZCAN A LA POBLACIÒN EN CONDICIONES DE VULNERABILIDAD, PARA PRESTAR EL SERVICIO DE ATENCIÓN, EDUCACIÓN INICIAL Y CUIDADO A MENORES DE CINCO AÑOS O HASTA SU INGRESO AL GRADO DE TRANSICIÓN, EN EL MARCO DE LA POLÍTICA DE ESTADO “DE CERO A SIEMPRE”.</t>
  </si>
  <si>
    <t xml:space="preserve">SUSCRIPCIÓN A PUBLICACIONES EN MEDIO IMPRESO Y   ELECTRÓNICAS ESPECIALIZADAS EN MATERIA JURÍDICA Y CONTABLE CON ACTUALIZACIÓN PERMANENTE EN INTERNET ACTIVADAS POR DIRECCIÓN IP PARA CONSULTA DE LA ENTIDAD. </t>
  </si>
  <si>
    <t>PRESTACIÓN DE SERVICIOS DE APOYO A LA GESTIÓN PARA APOYAR A LA OFICINA DE GESTIÓN DEL EMPLEO DE ITAGÜÍ EN LA INTERMEDIACIÓN CON LOS HABITANTES DEL MUNICIPIO DE ITAGÜÍ FACILITANDO LA INSERCIÓN EN EL MERCADO LABORAL</t>
  </si>
  <si>
    <t xml:space="preserve">PRESTACIÓN DE SERVICIOS PROFESIONALES PARA ACOMPAÑAR Y ASESORAR EL PROCESO DE POSTULACIÓN Y OTORGAMIENTO DE LOS SUBSIDIOS QUE OFERTA LA SECRETARÍA DE VIVIENDA Y HÁBITAT DEL MUNICIPIO DE ITAGÜÍ.  </t>
  </si>
  <si>
    <t>PRESTACIÓN DE SERVICIOS PROFESIONALES PARA BRINDAR ASESORÍA PSICOSOCIAL EN LOS DIFERENTES PROGRAMAS QUE ADELANTA LA SECRETARÍA DE VIVIENDA Y HÁBITAT</t>
  </si>
  <si>
    <t>PRESTACIÓN DE SERVICIOS DE APOYO A LA GESTIÓN EN EL SOPORTE QUE REQUIERE LA SECRETARÍA DE MEDIO AMBIENTE EN LAS ACTIVIDADES AMBIENTALES DEL PROGRAMA DE GUARDABOSQUES PARA LA PROMOCIÓN DE LA CONSERVACIÓN Y GESTIÓN DE LAS ÁREAS DE IMPORTANCIA ESTRATÉGICA, PREDIOS ADQUIRIDOS QUE SURTEN ACUEDUCTOS VEREDALES EN EL MUNICIPIO DE ITAGÜÍ Y EN LA EJECUCIÓN DE ACCIONES ENMARCADAS EN LOS PLANES DE MANEJO DEL DMI.</t>
  </si>
  <si>
    <t>PRESTACIÓN DE SERVICIOS PROFESIONALES PARA APOYAR LA EJECUCIÓN DE ESTRATEGIAS Y MECANISMOS PARA EL SEGUIMIENTO Y EVALUACIÓN DEL SISTEMA DE CONTROL INTERNO DE GESTIÓN DEL MUNICIPIO DE ITAGÜÍ</t>
  </si>
  <si>
    <t>PRESTACIÓN DE SERVICIOS PROFESIONALES PARA ACOMPAÑAR LA ATENCIÓN INTEGRAL Y PROVISIONAL DE LAS NECESIDADES BÁSICAS DE NIÑOS, NIÑAS Y ADOLESCENTES QUE SE ENCUENTREN EN SITUACIÓN DE RIESGO Y/O VULNERABILIDAD Y QUE SEAN REMITIDOS POR LAS COMISARÍAS DE FAMILIA E INSPECTORES DE PERMANENCIA  DEL MUNICIPIO DE ITAGÜÍ</t>
  </si>
  <si>
    <t>PRESTACIÓN DE SERVICIOS PROFESIONALES PARA EL ACOMPAÑAMIENTO EN EL DESARROLLO DE ACTIVIDADES DE PROMOCIÓN, FORMACIÓN Y ACCESO A PROGRAMAS DE PARTICIPACIÓN CIUDADANA CON OPORTUNIDADES PARA LOS JÓVENES DEL MUNICIPIO DE ITAGUI</t>
  </si>
  <si>
    <t xml:space="preserve">PRESTACIÓN DE SERVICIOS PROFESIONALES  PARA PROMOVER LA DIGITALIZACIÓN DE LAS EMPRESAS Y EL FORTALECIMIENTO EMPRESARIAL A TRAVÉS DE LA CAPACITACIÓN Y EL ACOMPAÑAMIENTO A LAS MIPYMES DEL MUNICIPIO DE ITAGÜÍ. </t>
  </si>
  <si>
    <t>PRESTACIÓN DE SERVICIOS PROFESIONALES PARA EL ACOMPAÑAMIENTO, ASESORÍA JURÍDICA Y DEFENSA TÉCNICA EN PROCESOS JUDICIALES DE LAS MUJERES VÍCTIMAS DE VIOLENCIA INTRAFAMILIAR Y DEMÁS DELITOS QUE MENOSCABEN SU VIDA E INTEGRIDAD EN EL MUNICIPIO DE ITAGÜÍ.</t>
  </si>
  <si>
    <t>PRESTACIÓN DE SERVICIOS DE APOYO A LA GESTIÓN PARA REALIZAR ACTIVIDADES OPERATIVAS Y LOGÍSTICAS NECESARIAS EN LOS EVENTOS INSTITUCIONALES QUE SURJAN POR PARTE DEL DESPACHO DEL ALCALDE.</t>
  </si>
  <si>
    <t>CONTRATO INTERADMINISTRATIVO DE ADMINISTRACIÓN DELEGADA ENTRE EL MUNICIPIO DE ITAGÜÍ Y LA AGENCIA DE DESARROLLO LOCAL DE ITAGÜÍ –ADELI, PARA EL DESARROLLO DEL COMPONENTE DE INFRAESTRUCTURA TECNOLÓGICA DE CONECTIVIDAD Y ACCESOS A INTERNET DE LAS INSTITUCIONES EDUCATIVAS OFICIALES DEL MUNICIPIO DE ITAGÜÍ, MEDIANTE PROYECTO “ITAGÜÍ INTELIGENTE DIGITAL. – I2D</t>
  </si>
  <si>
    <t>PRESTACIÓN DE SERVICIOS DE APOYO A LA GESTIÓN PARA REALIZAR ACTIVIDADES DE DESINFECCIÓN MEDIANTE LA TERMONEBULIZACIÓN, PARA GARANTIZAR LAS CONDICIONES HIGIÉNICAS SANITARIAS Y DE BIOSEGURIDAD CONFORME A LOS LINEAMIENTOS DEL MEN PARA EL RETORNO GRADUAL PROGRESIVO Y SEGURO A LAS CLASES PRESENCIALES BAJO EL  MODELO DE ALTERNANCIA EN LAS 24 I.E OFICIALES DEL MUNICIPIO DE ITAGÜÍ</t>
  </si>
  <si>
    <t>PRESTACIÓN DE SERVICIOS PROFESIONALES PARA BRINDAR ACOMPAÑAMIENTO JURÍDICO A LA SECRETARÍA DE INFRAESTRUCTURA EN LOS TRÁMITES RELACIONADOS CON PERMISOS, AUTORIZACIONES, PROCEDIMIENTOS SANCIONATORIOS, DECISIONES JURÍDICAS EN MATERIA AMBIENTAL, QUE SEAN REQUERIDOS PARA LA EJECUCIÓN DE OBRAS</t>
  </si>
  <si>
    <t>PRESTACIÓN DE SERVICIOS DE APOYO A LA GESTIÓN PARA APOYAR LAS ACTIVIDADES DE LOS SERVICIOS EXEQUIALES DE CADÁVERES SIN IDENTIFICACIÓN (NN) Y DE PERSONAS DE ESCASOS RECURSOS ECONÓMICOS DEL MUNICIPIO DE ITAGÜÍ</t>
  </si>
  <si>
    <t>PRESTACIÓN DE SERVICIOS PROFESIONALES PARA SOPORTAR Y ACOMPAÑAR A LA ENTIDAD EN LOS PROCESOS, PROGRAMAS Y PROYECTOS LLEVADOS A CABO POR LA SECRETARÍA DE MEDIO AMBIENTE DEL MUNICIPIO DE ITAGÜÍ.</t>
  </si>
  <si>
    <t>PRESTACIÓN DE SERVICIOS PROFESIONALES PARA LA ATENCIÓN DE FAMILIAS VULNERABLES,  EL DESARROLLO DE ESTRATEGIAS QUE PROMUEVAN EL FORTALECIMIENTO FAMILIAR MEDIANTE  EL ACCESO A LAS OPORTUNIDADES Y  LA GESTIÓN DE LA OFERTA INSTITUCIONAL DIRIGIDAS A LAS FAMILIAS DEL MUNICIPIO DE ITAGÜÍ</t>
  </si>
  <si>
    <t xml:space="preserve">PRESTACIÓN DE SERVICIOS PROFESIONALES PARA APOYAR A LA SECRETARÍA DE SALUD Y PROTECCIÓN SOCIAL EN EL SEGUIMIENTO E IMPLEMENTACIÓN DE LOS COMPONENTES DEL SISTEMA OBLIGATORIO DE GARANTÍA DE LA CALIDAD </t>
  </si>
  <si>
    <t>PRESTACIÓN DE SERVICIOS DE APOYO A LA GESTIÓN PARA ACOMPAÑAR Y SOPORTAR A LA ENTIDAD EN ACTIVIDADES TENDIENTES AL MEJORAMIENTO DE LA CAPACIDAD DE RESPUESTA DEL MUNICIPIO DE ITAGÜÍ  EN LA ATENCIÓN DE EMERGENCIAS, EVENTOS CATASTRÓFICOS, DESASTRES O CALAMIDADES PÚBLICAS ASÍ COMO PARA BRINDAR ACOMPAÑAMIENTO INSTITUCIONAL EN LAS ACTIVIDADES Y EVENTOS MASIVOS DIRIGIDOS A LA COMUNIDAD Y AL CONSEJO MUNICIPAL DE GESTIÓN DEL RIESGO CUANDO SEA REQUERIDO</t>
  </si>
  <si>
    <t>PRESTACIÓN DE SERVICIOS DE APOYO A LA GESTIÓN PARA REALIZAR ACTIVIDADES CONTEMPLADAS DENTRO DEL PLAN INSTITUCIONAL DE BIENESTAR, ESTÍMULOS E INCENTIVOS (PIBEI) DEL MUNICIPIO DE ITAGÜÍ.</t>
  </si>
  <si>
    <t>PRESTACIÓN DE SERVICIOS PROFESIONALES PARA APOYAR A LA SECRETARÍA DE SALUD Y PROTECCIÓN SOCIAL DEL MUNICIPIO DE ITAGÜÍ, EN LA EJECUCIÓN Y MONITOREO DEL MODELO DE ATENCIÓN INTEGRAL TERRITORIAL – MAITE.</t>
  </si>
  <si>
    <t>CONTRATO INTERADMINISTRATIVO DE ADMINISTRACIÓN DELEGADA DE RECURSOS ENTRE LA EMPRESA PARA LA SEGURIDAD URBANA –ESU- Y EL MUNICIPIO DE ITAGÜÍ DESTINADOS PARA LA PRESTACIÓN DE SERVICIOS DE COMUNICACIONES PARA LAS SECRETARÍAS DE LA ADMINISTRACIÓN MUNICIPAL Y TELECOMUNICACIONES Y SERVICIOS CONEXOS DE TECNOLOGÍA PDA PARA LA CONECTIVIDAD DEL MODELO NACIONAL DE VIGILANCIA DE LA POLICÍA NACIONAL CON JURISDICCIÓN EN EL MUNICIPIO DE ITAGÜÍ</t>
  </si>
  <si>
    <t xml:space="preserve">PRESTACIÓN DE SERVICIOS PROFESIONALES PARA APOYAR Y ACOMPAÑAR A LA SECRETARÍA DE FAMILIA EN LA REALIZACIÓN DE LA SUPERVISIÓN DEL CONTRATO SF-128-2021 SUSCRITO ENTRE EL MUNICIPIO DE ITAGÜÍ Y LA CORPORACIÓN DE PROFESIONALES ASESORES -CORPOASES- PARA EJECUTAR EL CONVENIO INTERADMINISTRATIVO N° 0399-2021, CELEBRADO ENTRE EL ICBF REGIONAL ANTIOQUIA Y EL MUNICIPIO DE ITAGÜÍ </t>
  </si>
  <si>
    <t>PRESTACIÓN DE SERVICIOS PROFESIONALES PARA APOYAR Y ACOMPAÑAR A LA SECRETARÍA DE LA FAMILIA EN LA REALIZACIÓN DE LA SUPERVISIÓN DEL CONTRATO SF-128-2021 SUSCRITO ENTRE EL MUNICIPIO DE ITAGÜÍ Y LA CORPORACIÓN DE PROFESIONALES ASESORES -CORPOASES- PARA EJECUTAR EL CONVENIO INTERADMINISTRATIVO N°0399-2021, CELEBRADO ENTRE EL ICBF REGIONAL ANTIOQUIA Y EL MUNICIPIO DE ITAGÜÍ</t>
  </si>
  <si>
    <t>PRESTACIÓN DE SERVICIOS PROFESIONALES PARA APOYAR Y ACOMPAÑAR A LA SECRETARÍA DE FAMILIA EN LA REALIZACIÓN DE LA SUPERVISIÓN DEL CONTRATO SF-128-2021 SUSCRITO ENTRE EL MUNICIPIO DE ITAGÜÍ Y LA CORPORACIÓN DE PROFESIONALES ASESORES -CORPOASES- PARA EJECUTAR EL CONVENIO INTERADMINISTRATIVO N°0399-2021, CELEBRADO ENTRE EL ICBF REGIONAL ANTIOQUIA Y EL MUNICIPIO DE ITAGÜÍ.</t>
  </si>
  <si>
    <t>CONTRATO INTERADMINISTRATIVO ENTRE EL MUNICIPIO DE ITAGÜÍ Y LA E.S.E HOSPITAL DEL SUR “GABRIEL JARAMILLO PIEDRAHITA”, PARA EL DESARROLLO DEL PLAN DE INTERVENCIONES COLECTIVAS -PIC- Y  LA GESTIÓN DE LA SALUD PÚBLICA, SEGÚN LINEAMIENTOS NACIONALES, DEPARTAMENTALES Y MUNICIPALES EN LA JURISDICCIÓN DEL MUNICIPIO DE ITAGÜÍ</t>
  </si>
  <si>
    <t>PRESTACIÓN DE SERVICIOS DE APOYO A LA GESTIÓN PARA SENSIBILIZAR A ESTUDIANTES, DOCENTES Y A LA COMUNIDAD EDUCATIVA EN GENERAL EN LA IMPLEMENTACIÓN DE PRÁCTICAS  DE AUTOCUIDADO Y DISTANCIAMIENTO SOCIAL QUE REDUZCAN EL RIESGO DE CONTAGIO DEL COVID- 19.</t>
  </si>
  <si>
    <t xml:space="preserve">CONTRATO INTERADMINISTRATIVO DE ADMINISTRACIÓN DELEGADA PARA LLEVAR A CABO LA “AEROFOTOGRAMETRÍA DE LA ZONA URBANA Y RURAL DEL MUNICIPIO DE ITAGÜÍ ANTIOQUIA”, ENTRE EL MUNICIPIO DE ITAGÜÍ Y LA EMPRESA INDUSTRIAL Y COMERCIAL DEL ESTADO – ADELI. </t>
  </si>
  <si>
    <t>CONTRATO INTERADMINISTRATIVO DE ADMINISTRACIÓN DELEGADA DE RECURSOS PARA LA PRESTACIÓN DEL SERVICIO INTEGRAL DE VIGILANCIA Y SEGURIDAD PRIVADA PARA LA ADMINISTRACIÓN MUNICIPAL DE ITAGÜÍ (SEDES CENTRALIZADAS, DESCENTRALIZADAS E INSTITUCIONES EDUCATIVAS).</t>
  </si>
  <si>
    <t>PRESTACIÓN DE SERVICIOS PROFESIONALES EN ASISTENCIA  TÉCNICO -OPERATIVA QUE PROMUEVA EL DESARROLLO DEL SISTEMA DE GESTIÓN DE CALIDAD (S.G.C), LOS PLANES DE MEJORAMIENTO INSTITUCIONALES (PMI) Y LA IMPLEMENTACIÓN DEL SISTEMA DE GESTIÓN DE SEGURIDAD Y SALUD EN EL TRABAJO (SG-SST),  EN LAS I.E OFICIALES DEL MUNICIPIO DE ITAGÜÍ</t>
  </si>
  <si>
    <t>PRESTACIÓN DE SERVICIOS PROFESIONALES PARA ACOMPAÑAR A LA SECRETARÍA DE SALUD Y PROTECCIÓN SOCIAL EN EL SEGUIMIENTO Y MONITOREO A LA EJECUCIÓN DEL PLAN DE VACUNACION CONTRA EL COVID 19 (DECRETO 109 DE 2021)</t>
  </si>
  <si>
    <t>PRESTACIÓN DE SERVICIOS PROFESIONALES PARA BRINDAR SOPORTE A LA ENTIDAD EN LA REALIZACIÓN DE PROCESOS DE CAPACITACIÓN Y ACOMPAÑAMIENTO EN PRÁCTICAS DE INVESTIGACIÓN Y PEDAGOGÍAS INNOVADORAS PARA DOCENTES Y DIRECTIVOS DOCENTES DEL MUNICIPIO DE ITAGÜÍ</t>
  </si>
  <si>
    <t>PRESTACIÓN DE SERVICIOS PROFESIONALES PARA SOPORTAR A LA SECRETARÍA DE FAMILIA EN LA ATENCIÓN, ACOMPAÑAMIENTO PSICOSOCIAL Y LA REALIZACIÓN DE ACTIVIDADES OPERATIVAS, LOGÍSTICAS Y LÚDICO - RECREATIVAS CONTEMPLADAS EN EL PROGRAMA “ADULTO MAYOR CON OPORTUNIDADES</t>
  </si>
  <si>
    <t>PRESTACIÓN DE SERVICIOS DE APOYO A LA GESTIÓN PARA FORTALECER A LA SECRETARÍA DE MEDIO AMBIENTE EN LA REALIZACIÓN DE OPERATIVOS TÉCNICOS DE CONTROL Y SEGUIMIENTO A LAS EMISIONES DE LAS FUENTES MÓVILES QUE CIRCULAN EN EL MUNICIPIO DE ITAGÜÍ”</t>
  </si>
  <si>
    <t>PRESTACIÓN DE SERVICIOS PARA REALIZAR EL MANTENIMIENTO PREVENTIVO Y CORRECTIVO Y EL MONITOREO DE TEMPERATURA EN TIEMPO REAL POR MEDIO DE UNA TECNOLOGIA REMOTA (TELEMETRIA) DE LOS EQUIPOS DE CADENA DE FRÍO DEL CENTRO DE COPIO MUNICIPAL PARA EL PLAN AMPLIADO DE INMUNIZACIONES (PAI) DE LA SECRETARÍA DE SALUD DEL MUNICIPIO DE ITAGÜÍ.</t>
  </si>
  <si>
    <t xml:space="preserve">PRESTACIÓN DE SERVICIOS DE APOYO A LA GESTIÓN PARA ACOMPAÑAR Y BRINDAR SOPORTE A LA SECRETARIA DE SALUD Y PROTECCIÓN SOCIAL EN LAS ACTIVIDADES ASISTENCIALES, ADMINISTRATIVAS Y OPERATIVAS DEL PROGRAMA OPORTUNIDADES EN SALUD PARA POBLACIÓN VULNERABLE DEL MUNICIPIO DE ITAGÜÍ. </t>
  </si>
  <si>
    <t>PRESTACIÓN DE SERVICIOS DE APOYO A LA GESTIÓN PARA ACOMPAÑAR A LA SECRETARÍA DE MEDIO AMBIENTE EN LA SENSIBILIZACIÓN SOBRE BUENAS PRÁCTICAS AMBIENTALES PARA REDUCIR LAS EMISIONES CONTAMINANTES DE LOS VEHÍCULOS QUE CIRCULAN EN EL MUNICIPIO DE ITAGUÍ</t>
  </si>
  <si>
    <t xml:space="preserve">PRESTACIÓN DE SERVICIOS DE APOYO A LA GESTIÓN PARA FORTALECER A LA SECRETARÍA DE MEDIO AMBIENTE EN LA REALIZACIÓN DE OPERATIVOS TÉCNICOS DE CONTROL Y SEGUIMIENTO A LAS EMISIONES DE LAS FUENTES MÓVILES QUE CIRCULAN EN EL MUNICIPIO DE ITAGÜÍ </t>
  </si>
  <si>
    <t>PRESTACIÓN DE SERVICIOS DE APOYO A LA GESTIÓN PARA EL ACOMPAÑAMIENTO, FORTALECIMIENTO OPERATIVO Y MEJORAMIENTO DE LA CAPACIDAD DE RESPUESTA INSTITUCIONAL EN MATERIA DE GESTIÓN, PREVENCIÓN Y MITIGACIÓN DEL RIESGO EN SITUACIONES DE EMERGENCIA QUE SE PRESENTEN EN EL MUNICIPIO DE ITAGÜÍ.</t>
  </si>
  <si>
    <t>PRESTACIÓN DE SERVICIOS DE APOYO A LA GESTIÓN PARA ACOMPAÑAR A LA SECRETARÍA DE MEDIO AMBIENTE EN LA SENSIBILIZACIÓN SOBRE BUENAS PRÁCTICAS AMBIENTALES PARA REDUCIR LAS EMISIONES CONTAMINANTES DE LOS VEHÍCULOS QUE CIRCULAN EN EL MUNICIPIO DE ITAGUÍ.</t>
  </si>
  <si>
    <t>PRESTACIÓN DE SERVICIOS DE APOYO A LA GESTIÓN EN EL ALMACENAMIENTO, CUSTODIA DE ARCHIVOS Y CONSULTAS EN EL ARCHIVO CENTRAL DE LA ADMINISTRACIÓN MUNICIPAL DE ITAGÜÍ</t>
  </si>
  <si>
    <t>PRESTACIÓN DE SERVICIOS PROFESIONALES DE UN MÉDICO PARA ACOMPAÑAR LAS ACTIVIDADES LLEVADAS A CABO EN LA DIRECCIÓN DEL POSCONFLICTO Y LA RECONCILIACIÓN, EL CENTRO DE ATENCIÓN A VÍCTIMAS Y EL CENTRO DE ATENCIÓN PENAL INTEGRAL CAPI DEL MUNICIPIO DE ITAGÜÍ.</t>
  </si>
  <si>
    <t>PRESTACION DE SERVICIOS PROFESIONALES PARA REALIZAR ACTIVIDADES PRESUPUESTALES, QUE PERMITAN FORTALECER LA GESTION ADMINISTRATIVA Y DE FUNCIONAMIENTO DE LOS FONDOS EDUCATIVOS DE LA SECRETARIA DE EDUCACION DEL MUNICIPIO DE ITAGUI</t>
  </si>
  <si>
    <t xml:space="preserve">PRESTACIÓN DE SERVICIOS PROFESIONALES PARA  ACOMPAÑAR Y SOPORTAR LA GESTIÓN INTEGRAL DE LA OFICINA DE CONTROL DISCIPLINARIO INTERNO DEL MUNICIPIO DE ITAGUI. </t>
  </si>
  <si>
    <t>CONTRATO INTERADMINISTRATIVO DE ADMINISTRACIÓN DELEGADA ENTRE EL MUNICIPIO DE ITAGÜÍ Y LA AGENCIA DE DESARROLLO LOCAL DE ITAGÜÍ –ADELI PARA LA ATENCIÓN PREVENTIVA Y CORRECTIVA Y ADECUACIÓN DE LA RED SEMAFÓRICA Y CENTRO DE CONTROL, ASÍ MISMO LAS CÁMARAS DEL CIRCUITO CERRADO DE TELEVISIÓN CCTV DE SEGURIDAD DEL MUNICIPIO DE ITAGÜÍ</t>
  </si>
  <si>
    <t xml:space="preserve"> JIMÉNEZ LÓPEZ NATALIA ANDREA</t>
  </si>
  <si>
    <t xml:space="preserve"> JARAMILLO ZAPATA JUAN DAVID</t>
  </si>
  <si>
    <t xml:space="preserve"> VALLEJO ARISTIZABAL CATALINA SOFIA</t>
  </si>
  <si>
    <t xml:space="preserve">LOPEZ GONZALEZ
 HANDER ALEXIS 
</t>
  </si>
  <si>
    <t>SOLUCIONES EMPRESARIALES PV S.A.S</t>
  </si>
  <si>
    <t xml:space="preserve"> OSORIO FERNANDO DE JESUS </t>
  </si>
  <si>
    <t xml:space="preserve"> VILLA GARCIA SERGIO ANDRES    </t>
  </si>
  <si>
    <t xml:space="preserve">FUNDACIÓN DIEGO ECHAVARRÍA MISAS CENTRO CULTURAL Y EDUCATIVO
</t>
  </si>
  <si>
    <t xml:space="preserve"> CANO LONDOÑO LAURA  </t>
  </si>
  <si>
    <t xml:space="preserve"> ROMÁN SÁNCHEZ MÓNICA MARÍA    </t>
  </si>
  <si>
    <t xml:space="preserve"> MARTÍNEZ DUQUE DIANA MARIA</t>
  </si>
  <si>
    <t xml:space="preserve"> RESTREPO BEDOYA GLORIA CECILIA 
</t>
  </si>
  <si>
    <t xml:space="preserve"> CELIS CASTRILLON JORGE ELIECER</t>
  </si>
  <si>
    <t>I YA TENEMOS TUS IDEAS S.A.S</t>
  </si>
  <si>
    <t xml:space="preserve">OSSA OSORNO JOHN ALEXIS </t>
  </si>
  <si>
    <t xml:space="preserve">LAVERDE GÓMEZ DANIELA </t>
  </si>
  <si>
    <t xml:space="preserve">YUPANA CONSULTORES S.A.S
</t>
  </si>
  <si>
    <t xml:space="preserve"> MARÍN QUIROZ CARLOS ANDRES
</t>
  </si>
  <si>
    <r>
      <t>CORPORACIÓN PROSPECTIVA GLOBAL</t>
    </r>
    <r>
      <rPr>
        <b/>
        <sz val="12"/>
        <color indexed="8"/>
        <rFont val="Arial"/>
        <family val="2"/>
      </rPr>
      <t xml:space="preserve"> </t>
    </r>
  </si>
  <si>
    <t xml:space="preserve"> ZAPATA ALZATE JOHNY ALONSO
</t>
  </si>
  <si>
    <t xml:space="preserve"> RAMÍREZ CALLE LIBIA MARÍA</t>
  </si>
  <si>
    <t>FUNDACION HUELLAS DEL AYER.</t>
  </si>
  <si>
    <t>MARIA DEL CARMEN PALACIO ARANGO</t>
  </si>
  <si>
    <t>CORPORACIÓN DE PROFESIONALES ASESORES “CORPOASES”.</t>
  </si>
  <si>
    <t>CONSULTORIAS EMPRESARIALES EFICIENTES S.A.S. (CON-EME S.A.S)</t>
  </si>
  <si>
    <t xml:space="preserve">LINEA RECTA DERECHO INTEGRAL S.A.S. </t>
  </si>
  <si>
    <t>BARANDA LAWYERS CONSULTING S.A.S</t>
  </si>
  <si>
    <t xml:space="preserve">CORPORACIÓN CENTRO DE ATENCIÓN ESPECIALIZADA CRECER. </t>
  </si>
  <si>
    <t>LISSY DAYANA ROJAS DÍAZ</t>
  </si>
  <si>
    <t>SANTIAGO TOBON UPEGUI</t>
  </si>
  <si>
    <t>INSTITUTO MUNICIPAL DE CULTURA, RECREACIÓN Y DEPORTE DE ITAGÜÍ</t>
  </si>
  <si>
    <t xml:space="preserve"> MARTÍNEZ VARGAS JULIÁN ANDRÉS</t>
  </si>
  <si>
    <t>ESTRATEGIA &amp; COMUNICACIONES S.A.S.</t>
  </si>
  <si>
    <t>REYES &amp; GONZALEZ ABOGADOS S.A.S.</t>
  </si>
  <si>
    <t xml:space="preserve">CUERPO DE BOMBEROS VOLUNTARIOS DEL MUNICIPIO DE ITAGÜÍ.
</t>
  </si>
  <si>
    <t xml:space="preserve"> ESPINOSA TORO LUCAS ALBERTO</t>
  </si>
  <si>
    <t xml:space="preserve"> JALLER ESCUDERO JACQUELINE</t>
  </si>
  <si>
    <t xml:space="preserve"> ESPINOSA TORO SANTIAGO ALBERTO</t>
  </si>
  <si>
    <t>NATALIA ANDREA CASTRILLÓN GÓMEZ</t>
  </si>
  <si>
    <t>WPR GESTIÓN EN SALUD S.A.S</t>
  </si>
  <si>
    <t>CODWEB S.A.S</t>
  </si>
  <si>
    <t xml:space="preserve">SANTAMARIA PUERTA OSCAR DAVID </t>
  </si>
  <si>
    <t xml:space="preserve">EVENTOS  PROVISIONES Y DISTRIBUCIONES LA MAYORISTA S.A.S. “I+D GROUP” </t>
  </si>
  <si>
    <t xml:space="preserve"> ECHAVARRIA TABORDA JORGE MARIO  </t>
  </si>
  <si>
    <t xml:space="preserve"> GONZANLEZ QUINTANA. KAREN</t>
  </si>
  <si>
    <t>CORPORACIÓN DE PROFESIONALES ASESORES – CORPOASES</t>
  </si>
  <si>
    <t xml:space="preserve">ORIENTAR DFE S.A.S.
</t>
  </si>
  <si>
    <t>CORPORACIÓN DE AMOR AL NIÑO CARIÑO</t>
  </si>
  <si>
    <t>CONSULTORIA LOGICA ORGANIZACIONAL S.A.S. CONLOGICA</t>
  </si>
  <si>
    <t>EMPRESAS PUBLICAS DE MEDELLIN ESP</t>
  </si>
  <si>
    <t>CORPORACIÓN SABERES ESPECIALES DE ITAGUI- CORSABERES.</t>
  </si>
  <si>
    <t>SERVICIOS EMPRESARIALES DAR S.A.S.</t>
  </si>
  <si>
    <t>CONSULTORES Y ASESORES PROFESIONALES JILS S.A.S</t>
  </si>
  <si>
    <t xml:space="preserve"> JIMENEZ GIL GILBERTO
</t>
  </si>
  <si>
    <t xml:space="preserve"> GALLO ZAPATA  CRISTIAN ALEXANDER
</t>
  </si>
  <si>
    <t xml:space="preserve">CONSULTORÍAS EMPRESARIALES EFICIENTES S.A.S (CON-EME S.A.S).  
</t>
  </si>
  <si>
    <t xml:space="preserve"> TORO SALAZAR FLOR ÁNGELA</t>
  </si>
  <si>
    <t>CORPORACIÓN UN SER FELIZ</t>
  </si>
  <si>
    <t xml:space="preserve">INSTITUTO DE CAPACITACIÓN LOS ALAMOS “INCLA”.  </t>
  </si>
  <si>
    <t xml:space="preserve">MARTÍNEZ HINCAPIÉ CARLOS MARIO </t>
  </si>
  <si>
    <t>CORPORACION DE PROFESIONALES ASESORES –CORPOASES-</t>
  </si>
  <si>
    <t>LEGIS EDICTORES S.A</t>
  </si>
  <si>
    <t xml:space="preserve"> JARAMILLO MEJIA JUAN CARLOS</t>
  </si>
  <si>
    <t xml:space="preserve"> HENAO CUARTAS VALENTINA</t>
  </si>
  <si>
    <t xml:space="preserve">ESPINOZA HOYOS SARA LIZETH </t>
  </si>
  <si>
    <t xml:space="preserve">EMPRESA DE SERVICIOS TEMPORALES Y SUMINISTRO DE PERSONAL EN MISIÓN INTEGRIDAD S.A.S.
</t>
  </si>
  <si>
    <t xml:space="preserve">GUSTAVO ADOLFO BETANCUR CASTAÑO.
</t>
  </si>
  <si>
    <t>CORPORACIÓN CONGREGACIÓN DE LAS HERMANAS DE LA PROVIDENCIA SOCIAL CRISTIANA.</t>
  </si>
  <si>
    <t>CORPOASES</t>
  </si>
  <si>
    <t>INTERNATIONAL BUREAU OF SOCIAL AND ECONOMIC RESEARCH “ IBSER”.</t>
  </si>
  <si>
    <t xml:space="preserve"> VARGAS RUIZ CARLOS ANDRÉS</t>
  </si>
  <si>
    <t>EVENTOS PROVISIONES Y DISTRIBUCIONES LA MAYORISTA S.A.S</t>
  </si>
  <si>
    <t xml:space="preserve">CARLOS ANDRES MONROY MANTILLA </t>
  </si>
  <si>
    <t xml:space="preserve"> GARCIA ZAMORA MAURICIO
</t>
  </si>
  <si>
    <t>FUNERARIA ESCOBAR S.A.S.</t>
  </si>
  <si>
    <t xml:space="preserve"> GAVIRIA HENAO HAROLD STIVEN</t>
  </si>
  <si>
    <t>CORPORACION PARA LA EDUCACION, CULTURA Y EMPRENDIMIENTO COMUNITARIO “KABABI</t>
  </si>
  <si>
    <t xml:space="preserve"> LEAL RODRÍGUEZ. MARIA JAQUELINE</t>
  </si>
  <si>
    <t>CRUZ ROJA COLOMBIANA SECCIONAL ANTIOQUIA</t>
  </si>
  <si>
    <t xml:space="preserve">EVENTOS, PROVISIONES Y DISTRIBUCIONES LA MAYORISTA S.A.S    </t>
  </si>
  <si>
    <t xml:space="preserve">FLOR MARINA GIL CORREA.    </t>
  </si>
  <si>
    <t xml:space="preserve"> PAREJA GALEANO JUAN FELIPE</t>
  </si>
  <si>
    <t xml:space="preserve"> OROZCO QUINTERO SEBASTIAN </t>
  </si>
  <si>
    <t xml:space="preserve">QUINTERO SANCHEZ ANGIE LAURA .
</t>
  </si>
  <si>
    <t>CORPORACIÓN LA TARTANA</t>
  </si>
  <si>
    <t xml:space="preserve">G&amp;O CONSULTORES S.AS.
</t>
  </si>
  <si>
    <t xml:space="preserve">KATHERINE PAOLA OSPINA TRESPALACIOS.    </t>
  </si>
  <si>
    <t>ALIADOS 3.0 S.A.S.</t>
  </si>
  <si>
    <t xml:space="preserve">CORPORACIÓN PARA LA EDUCACIÓN, CULTURA Y EMPRENDIMIENTO COMUNITARIO (KABABI)  </t>
  </si>
  <si>
    <t xml:space="preserve">DAIBER ALEXIS URIBE RODRÍGUEZ </t>
  </si>
  <si>
    <t>NETUX S.A.S.</t>
  </si>
  <si>
    <t xml:space="preserve"> GUZMAN SALDARRIAGA DANIELA</t>
  </si>
  <si>
    <t xml:space="preserve">ZAPATA MARÍN FRANK DAVID </t>
  </si>
  <si>
    <t>JUNTA DE DEFENSA CIVIL ITAGÜÍ</t>
  </si>
  <si>
    <t xml:space="preserve"> CALLE BEDOYA VICTOR HUGO</t>
  </si>
  <si>
    <t xml:space="preserve"> SÁNCHEZ VALENCIA MARICRUZ</t>
  </si>
  <si>
    <t>ESTHER MARIA MORENO</t>
  </si>
  <si>
    <t>OSCAR ANGARITA RAMIREZ</t>
  </si>
  <si>
    <t xml:space="preserve">1037573785-7 </t>
  </si>
  <si>
    <t xml:space="preserve">43867411- 1 </t>
  </si>
  <si>
    <t xml:space="preserve">1128282395-9 </t>
  </si>
  <si>
    <t>811039146-8</t>
  </si>
  <si>
    <t>1090368118-9</t>
  </si>
  <si>
    <t>900805542-0</t>
  </si>
  <si>
    <t>71292660-1</t>
  </si>
  <si>
    <t>1017256593-8</t>
  </si>
  <si>
    <t>98528173-1</t>
  </si>
  <si>
    <t>1001687130-2</t>
  </si>
  <si>
    <t>900633291-8</t>
  </si>
  <si>
    <t>900334977-9</t>
  </si>
  <si>
    <t>901210986-6</t>
  </si>
  <si>
    <t>71653639-6</t>
  </si>
  <si>
    <t>21406364-6</t>
  </si>
  <si>
    <t>811000535-0</t>
  </si>
  <si>
    <t>890982356-9</t>
  </si>
  <si>
    <t>1039471908-5</t>
  </si>
  <si>
    <t>1036646986-1</t>
  </si>
  <si>
    <t>900485982-3</t>
  </si>
  <si>
    <t>900404844-9</t>
  </si>
  <si>
    <t>78300228-3</t>
  </si>
  <si>
    <t>811029869-1</t>
  </si>
  <si>
    <t>1036663360-3</t>
  </si>
  <si>
    <t>1040735649-0</t>
  </si>
  <si>
    <t>800233345-8</t>
  </si>
  <si>
    <t>22866652-9</t>
  </si>
  <si>
    <t>900542294-9</t>
  </si>
  <si>
    <t>1017228146-1</t>
  </si>
  <si>
    <t>900331794-4</t>
  </si>
  <si>
    <t>9865201-6</t>
  </si>
  <si>
    <t>1036653188-1</t>
  </si>
  <si>
    <t>39277356-8</t>
  </si>
  <si>
    <t>7217516-7</t>
  </si>
  <si>
    <t xml:space="preserve">900590434-8 </t>
  </si>
  <si>
    <t>Veintisiete (27) días y 11 meses</t>
  </si>
  <si>
    <t>23 DIAS Y 11 MESES</t>
  </si>
  <si>
    <t>11  MESES Y 17 DIAS</t>
  </si>
  <si>
    <t>20 DIAS Y 11 MESES</t>
  </si>
  <si>
    <t>19 DIAS Y 11 MESES</t>
  </si>
  <si>
    <t>11 MESES Y 5 DIAS</t>
  </si>
  <si>
    <t>10 MESES Y 20 DIAS</t>
  </si>
  <si>
    <t>11 MESES Y 7 DIAS</t>
  </si>
  <si>
    <t>11 MESES Y 14 DIAS</t>
  </si>
  <si>
    <t xml:space="preserve">11 MESES Y 11 DIAS </t>
  </si>
  <si>
    <t>128 DIAS</t>
  </si>
  <si>
    <t xml:space="preserve">10 MESES Y 27 DIAS </t>
  </si>
  <si>
    <t>10 MESES Y 17 DIAS</t>
  </si>
  <si>
    <t xml:space="preserve">10 MESES Y 22 DIAS </t>
  </si>
  <si>
    <t>10 MESES Y 15 DIAS</t>
  </si>
  <si>
    <t xml:space="preserve">10 MESES Y 24 DIAS </t>
  </si>
  <si>
    <t>333 DIAS</t>
  </si>
  <si>
    <t>10 MESES</t>
  </si>
  <si>
    <t xml:space="preserve">10 MESES Y 20 DÍAS </t>
  </si>
  <si>
    <t xml:space="preserve">10 MESES Y 23 DIAS </t>
  </si>
  <si>
    <t xml:space="preserve">10 MESES Y 17 DIAS </t>
  </si>
  <si>
    <t xml:space="preserve">10 MESES Y 19 DIAS </t>
  </si>
  <si>
    <t>19 DIAS Y 10 MESES</t>
  </si>
  <si>
    <t xml:space="preserve">326 DIAS </t>
  </si>
  <si>
    <t xml:space="preserve">10 MESES Y 20 DIAS </t>
  </si>
  <si>
    <t xml:space="preserve">10 MESES Y 14 DIAS </t>
  </si>
  <si>
    <t xml:space="preserve">10 MESES Y 10 DIAS </t>
  </si>
  <si>
    <t xml:space="preserve">12 DIAS Y 10 MESES </t>
  </si>
  <si>
    <t xml:space="preserve">10 MESES Y 08 DIAS </t>
  </si>
  <si>
    <t xml:space="preserve">3 DIAS Y 10 MESES </t>
  </si>
  <si>
    <t>1 AÑO</t>
  </si>
  <si>
    <t xml:space="preserve">9 MESES Y 24 DIAS </t>
  </si>
  <si>
    <t>7 MESES</t>
  </si>
  <si>
    <t xml:space="preserve">9 MESES Y 13 DIAS </t>
  </si>
  <si>
    <t>27 DIAS Y 9 MESES</t>
  </si>
  <si>
    <t xml:space="preserve">9 MESES Y 17 DIAS </t>
  </si>
  <si>
    <t xml:space="preserve">24 DIAS Y 9 MESES </t>
  </si>
  <si>
    <t>9 MESES Y 15 DIS</t>
  </si>
  <si>
    <t>20 DIAS Y 9 MESES</t>
  </si>
  <si>
    <t xml:space="preserve">9 MESES Y 12 DIAS </t>
  </si>
  <si>
    <t xml:space="preserve">10 DIAS Y 9 MESES </t>
  </si>
  <si>
    <t xml:space="preserve">7 MESES Y 20 DIAS </t>
  </si>
  <si>
    <t>260 DIAS</t>
  </si>
  <si>
    <t xml:space="preserve">9 MESES Y 5 DIAS </t>
  </si>
  <si>
    <t xml:space="preserve">9 MESES </t>
  </si>
  <si>
    <t xml:space="preserve">8 MESES Y 26 DIAS </t>
  </si>
  <si>
    <t>9  MESES</t>
  </si>
  <si>
    <t>SSYPS-169-2021</t>
  </si>
  <si>
    <t>ENERO FEBRERO Y MARZO 2021</t>
  </si>
  <si>
    <t>ACTA DE SUSPENSION 2, 29/04/2021 SE SUSPENDE POR 15 DIAS, HASTA EL 15/05/2021</t>
  </si>
  <si>
    <t>ABRIL -MAYO-JUNIO  2021</t>
  </si>
  <si>
    <t xml:space="preserve">ACTA N° 2 MODIFICATORIA DE ADICION EN PLAZO Y VALOR, SE ADICIONA EN DOS MESES </t>
  </si>
  <si>
    <t>SSA-318-2019</t>
  </si>
  <si>
    <t>SUSPENSION N° 11 HASTA EL 31/03/2021</t>
  </si>
  <si>
    <t>SE-180-2021</t>
  </si>
  <si>
    <t>SE-67053</t>
  </si>
  <si>
    <t>SG-184-2021</t>
  </si>
  <si>
    <t>SSYPS-185-2021</t>
  </si>
  <si>
    <t>SI-186-2021</t>
  </si>
  <si>
    <t xml:space="preserve">SECRETARIA DE IFRAESTRUCTURA </t>
  </si>
  <si>
    <t>SE-187-2021</t>
  </si>
  <si>
    <t>SI-189-2021</t>
  </si>
  <si>
    <t>SS-190-2021</t>
  </si>
  <si>
    <t>SE-191-2021</t>
  </si>
  <si>
    <t>DDE-192-2021</t>
  </si>
  <si>
    <t>SG-193-2021</t>
  </si>
  <si>
    <t>SG-194-2021</t>
  </si>
  <si>
    <t>SE-195-2021</t>
  </si>
  <si>
    <t>SG-196-2021</t>
  </si>
  <si>
    <t>SE-197-2021</t>
  </si>
  <si>
    <t>SG-198-2021</t>
  </si>
  <si>
    <t>DAP-199-2021</t>
  </si>
  <si>
    <t>DAP-201-2021</t>
  </si>
  <si>
    <t>SI-202-2021</t>
  </si>
  <si>
    <t>SSA-203-2021</t>
  </si>
  <si>
    <t>SE-204-2021</t>
  </si>
  <si>
    <t>SGM-205-2021</t>
  </si>
  <si>
    <t>SE-206-2021</t>
  </si>
  <si>
    <t>SH-207-2021</t>
  </si>
  <si>
    <t>SSA-208-2021</t>
  </si>
  <si>
    <t>SF-209-2021</t>
  </si>
  <si>
    <t>AM-210-2021</t>
  </si>
  <si>
    <t>SI-211-2021</t>
  </si>
  <si>
    <t>SI-212-2021</t>
  </si>
  <si>
    <t>SH-213-2021</t>
  </si>
  <si>
    <t>DDE-214-2021</t>
  </si>
  <si>
    <t>SGM-215-2021</t>
  </si>
  <si>
    <t>SSA-216-2021</t>
  </si>
  <si>
    <t>SE-217-2021</t>
  </si>
  <si>
    <t>SE-218-2021</t>
  </si>
  <si>
    <t>SE-69254-2021</t>
  </si>
  <si>
    <t>SE-69255-2021</t>
  </si>
  <si>
    <t>SE-69256-2021</t>
  </si>
  <si>
    <t>SSA-220-2021</t>
  </si>
  <si>
    <t xml:space="preserve">SECRETARIA DE SERVICIOS ADMINSTRATIVOS </t>
  </si>
  <si>
    <t>SMA-221-2021</t>
  </si>
  <si>
    <t>SGM-222-2021</t>
  </si>
  <si>
    <t>SGM-223-2021</t>
  </si>
  <si>
    <t>DAP-226-2021</t>
  </si>
  <si>
    <t>SSYPS-227-2021</t>
  </si>
  <si>
    <t xml:space="preserve">ARCHIVOS DE COLOMBIA S.A.S. </t>
  </si>
  <si>
    <t xml:space="preserve">SELCOMP INGENIERIA S.A.S.                                                       </t>
  </si>
  <si>
    <t>SERVICIOS POSTALES NACIONALES S.A. 4-72.</t>
  </si>
  <si>
    <t>CORPORACIÓN PARA LA EDUCACIÓN CULTURA Y EMPRENDIMIENTO COMUNITARIO KABABI</t>
  </si>
  <si>
    <t xml:space="preserve">YASSON ENRIQUE ARAQUE MORENO.  
</t>
  </si>
  <si>
    <t>LUIS FERNANDO MEJÍA GALVÁN</t>
  </si>
  <si>
    <t>CONSORCIO AUTORRAD</t>
  </si>
  <si>
    <t xml:space="preserve">ELVERT STIVEN QUINTERO GALLEGO        </t>
  </si>
  <si>
    <t xml:space="preserve"> YEPES BARTOLO SANDRA INES </t>
  </si>
  <si>
    <t xml:space="preserve">VASQUEZ RESTREPO MARTHA LIGIA </t>
  </si>
  <si>
    <t>EL INSTITUTO COLOMBIANO  DE NORMAS TECNICAS Y CERTIFICACIÓN ICONTEC.</t>
  </si>
  <si>
    <t xml:space="preserve"> HERNANDEZ GONZALEZ LUIS NORBERTO</t>
  </si>
  <si>
    <t>CORPORACIÓN EMPRESARIAL DEL SUR DEL VALLE DE ABURRA “CORPORACIÓN EMPRESARIAL PROSUR</t>
  </si>
  <si>
    <t>H Y G CONSULTORES S.A.S.</t>
  </si>
  <si>
    <t xml:space="preserve">ASCENSORES SCHINDLER DE COLOMBIA S.A.S.  
</t>
  </si>
  <si>
    <t xml:space="preserve">URBANIZACION LA ALIANZA P.H.   </t>
  </si>
  <si>
    <t xml:space="preserve"> TAMAYO SANTAMARÍA CLAUDIA MARCELA
</t>
  </si>
  <si>
    <t xml:space="preserve">ZULUAGA CIFUENTES LADY CATALINA </t>
  </si>
  <si>
    <t xml:space="preserve">CORPORACIÓN ASES-P 
</t>
  </si>
  <si>
    <t xml:space="preserve">D Y D DINÁMICA Y DESARROLLO S.A.S. </t>
  </si>
  <si>
    <t xml:space="preserve">ALMACENES ÉXITO S.A.   </t>
  </si>
  <si>
    <t xml:space="preserve">HC INTELIGENCIA DE NEGOCIOS S.A.S.   </t>
  </si>
  <si>
    <t>AGENCIA DE DESARROLLO LOCAL DE ITAGÜÍ –ADELI-ADELI</t>
  </si>
  <si>
    <t xml:space="preserve">MITSUBISHI ELECTRIC DE COLOMBIA LTDA.
</t>
  </si>
  <si>
    <t>FINANCIERA DE DESARROLLO TERRITORIAL S.A -FINDETER</t>
  </si>
  <si>
    <t>CORPORACIÓN RUTA N MEDELLIN</t>
  </si>
  <si>
    <t xml:space="preserve">CONSTRUCCIONES COLECTIVAS SAS </t>
  </si>
  <si>
    <t xml:space="preserve">GONZALEZ PULGARIN DANIELA </t>
  </si>
  <si>
    <t>COOPERATIVA DE TRABAJO ASOCIADO INTERVINIENDO TU FUTURO – COOINTERFUTURO C.T.A.</t>
  </si>
  <si>
    <t xml:space="preserve">LA UT PAE ITAGÜÍ </t>
  </si>
  <si>
    <t>JM GRUPO EMPRESARIAL S.A.S</t>
  </si>
  <si>
    <t xml:space="preserve">LYR FARMACEUTICA LTDA </t>
  </si>
  <si>
    <t>NELSON ORLANDO ESPITIA CAMARGO - PROPIETARIO DEL   ESTABLECIMIENTO DE COMERCIO SOLOASEO CAFETERIA DISTRIBUCIONES</t>
  </si>
  <si>
    <t xml:space="preserve">ARCHIVOS DE COLOMBIA S.A.S.
</t>
  </si>
  <si>
    <t xml:space="preserve">CORPORACIÓN 
FUTURO Y PROGRESO (CORFUPROGRESO). 
</t>
  </si>
  <si>
    <t>DURANGO RESTREPO GERMÁN AUGUSTO</t>
  </si>
  <si>
    <t xml:space="preserve">REDES, DISEÑO Y CONSTRUCCIÓN S.A.S (REDDCON S.A.S)        </t>
  </si>
  <si>
    <t xml:space="preserve">ESRI COLOMBIA S.A.S.  
</t>
  </si>
  <si>
    <t xml:space="preserve"> VARELA LONDOÑO JAIME HUMBERTO</t>
  </si>
  <si>
    <t>800071819-0</t>
  </si>
  <si>
    <t>900062917-9</t>
  </si>
  <si>
    <t>72.312.833-</t>
  </si>
  <si>
    <t>71337492-6</t>
  </si>
  <si>
    <t>901475532-3</t>
  </si>
  <si>
    <t>98628849-9</t>
  </si>
  <si>
    <t>1036982670-2</t>
  </si>
  <si>
    <t>42758572-8</t>
  </si>
  <si>
    <t>900077810-5</t>
  </si>
  <si>
    <t>43915399-7</t>
  </si>
  <si>
    <t>43257508-1</t>
  </si>
  <si>
    <t>900606945-1</t>
  </si>
  <si>
    <t>811044253-8</t>
  </si>
  <si>
    <t>890900608-9</t>
  </si>
  <si>
    <t>800096329-1</t>
  </si>
  <si>
    <t>900323466-1</t>
  </si>
  <si>
    <t>811034663-1</t>
  </si>
  <si>
    <t>1037630491-1</t>
  </si>
  <si>
    <t>900185518-1</t>
  </si>
  <si>
    <t>901485271-9</t>
  </si>
  <si>
    <t>900353659-2</t>
  </si>
  <si>
    <t>900164319-2</t>
  </si>
  <si>
    <t>19254921-8</t>
  </si>
  <si>
    <t>98522366-7</t>
  </si>
  <si>
    <t>900430359-8</t>
  </si>
  <si>
    <t>71777536-9</t>
  </si>
  <si>
    <t>PRESTACION DE SERVICIOS DE APOYO A LA GESTION PARA ACOMPAÑAR LA GESTION ADMINISTRATIVA DE LA SECRETARIA DE EDUCACION DEL MUNICIPIO DE ITAGUI</t>
  </si>
  <si>
    <t xml:space="preserve">COMPRA DE EQUIPOS PARA INSTITUCIOES EDUCATIVAS, BIBLIOTECAS Y CASAS  DE LA CULTURA O ADQUISICION DE TECNOLOGIA PARA FINES EDUCATIVOS </t>
  </si>
  <si>
    <t>CONTRATO INTERADMINISTRATIVO PARA REALIZAR LA PRESTACIÓN DEL SERVICIO DE MENSAJERÍA EXPRESA Y COURIER EN MOTO (IN HOUSE) PARA LA DISTRIBUCIÓN Y ENTREGA DE LOS ENVÍOS DE TODAS LAS DEPENDENCIAS DE LA ADMINISTRACIÓN MUNICIPAL DE ITAGUI</t>
  </si>
  <si>
    <t xml:space="preserve">PRESTACIÓN DE SERVICIOS PROFESIONALES PARA SOPORTAR A LA SECRETARIA DE SALUD Y PROTECCIÓN SOCIAL, EN LAS ACCIONES DE CONTROL DE ENFERMEDADES TRANSMITIDAS POR VECTORES, ESPECÍFICAMENTE VACUNACIÓN ANTIRRABICA, DESPARASITACIÓN, CONTROL QUIMICO DE AEDES AEGYPTIS Y ROEDORES, EN EL MUNICIPIO DE ITAGÜÍ. </t>
  </si>
  <si>
    <t>CONTRATO INTERADMINISTRATIVO DE ADMINISTRACIÓN DELEGADA DEL PROYECTO “MEJORAMIENTO Y ADECUACIÓN DEL ESTADIO METROPOLITANO DITAIRES”, ENTRE EL MUNICIPIO DE ITAGÜÍ Y LA EMPRESA INDUSTRIAL Y COMERCIAL DEL ESTADO -ADELI</t>
  </si>
  <si>
    <t xml:space="preserve">PRESTACIÓN DE SERVICIOS PROFESIONALES PARA FORTALECER JURÍDICAMENTE LA GESTIÓN ADMINISTRATIVA Y FUNCIONAMIENTO DE LOS FONDOS EDUCATIVOS DE LA SECRETARIA DE EDUCACIÓN DEL MUNICIPIO DE ITAGÜÍ. </t>
  </si>
  <si>
    <t xml:space="preserve">PRESTACIÓN DE SERVICIOS PROFESIONALES PARA BRINDAR APOYO TÉCNICO EN LA EJECUCIÓN DE PROYECTOS VIALES DESARROLLADOS EN LA SECRETARÍA DE INFRAESTRUCTURA. </t>
  </si>
  <si>
    <t>PRESTACIÓN DE SERVICIO PARA EL SOPORTE TÉCNICO Y OPERATIVO DEL PARQUE AUTOMOTOR DE LA ADMINISTRACIÓN MUNICIPAL DE ITAGÜÍ Y DE LOS ORGANISMOS DE SEGURIDAD Y JUSTICIA QUE PRESTAN SUS SERVICIOS EN ESTA CIUDAD</t>
  </si>
  <si>
    <t>PRESTACIÓN DE SERVICIOS PROFESIONALES PARA SOPORTAR Y ACOMPAÑAR A LA SECRETARIA DE EDUCACIÓN EN ACTIVIDADES QUE CONTRIBUYAN AL FORTALECIMIENTO Y PERMANENCIA ESCOLAR, EN LOS PROCESOS DE ENSEÑANZA – APRENDIZAJE DE LOS ESTUDIANTES DE LAS 24 I.E OFICIALES DEL MUNICIPIO DE ITAGÜÍ.</t>
  </si>
  <si>
    <t>PRESTACIÓN DE SERVICIOS PROFESIONALES PARA ACOMPAÑAR A LA DIRECCIÓN DE DESARROLLO ECONÓMICO EN EL REGISTRO Y ORIENTACIÓN DE LA CIUDADANÍA PARA LA GENERACIÓN DE OPORTUNIDADES LABORALES, CON LA FINALIDAD DE ESTIMULAR LA COLOCACIÓN DE LOS ITAGUISEÑOS EN LAS DIFERENTES VACANTES LABORALES DE LA CIUDAD DE ITAGÜÍ</t>
  </si>
  <si>
    <t xml:space="preserve">PRESTACIÓN DE SERVICIOS DE APOYO A LA GESTIÓN PARA REALIZAR ACTIVIDADES ASISTENCIALES Y ADMINISTRATIVAS QUE ADELANTA LA REGISTRADURÍA ESPECIAL DEL ESTADO CIVIL DEL MUNICIPIO DE ITAGÜÍ. </t>
  </si>
  <si>
    <t xml:space="preserve">PRESTACIÓN DE SERVICIOS PROFESIONALES PARA CAPACITAR Y CERTIFICAR EN EL IDIOMA DE INGLES A LOS DOCENTES Y DIRECTIVOS DOCENTES DE LAS INSTITUCIONES EDUCATIVAS OFICIALES DEL  MUNICIPIO DE ITAGÜÍ. </t>
  </si>
  <si>
    <t>PRESTACIÓN DE SERVICIOS PROFESIONALES PARA REALIZAR AUDITORIA AL SISTEMA DE GESTIÓN DE LA CALIDAD (S.G.C) SEGÚN LA NTC ISO 9001:2015 o 21001, EN LAS INSTITUCIONES EDUCATIVAS OFICIALES DEL MUNICIPIO DE ITAGÜÍ</t>
  </si>
  <si>
    <t>CONTRATO DE PRESTACION DE SERVICIOS PROFESIONALES PARA ACOMPAÑAR Y SOPORTAR AL ENTE TERRITORIAL EN EL DESARROLLO DE LAS  ACTIVIDADES PROPIAS DEL CONSEJO TERRITORIAL DE PLANEACIÓN DEL MUNICIPIO DE ITAGUÍ</t>
  </si>
  <si>
    <t>PRESTACIÓN DE SERVICIOS PARA EL MANTENIMIENTO DE LAS HERRAMIENTAS INFORMÁTICAS DE INTEGRACIÓN DE MAPGIS, QUE FACILITEN EL CONTROL Y SEGUIMIENTO DE LA GESTIÓN DEL TERRITORIO</t>
  </si>
  <si>
    <t xml:space="preserve">PRESTACIÓN DE SERVICIOS PARA LA ATENCIÓN CORRECTIVA Y PREVENTIVA INCLUYENDO REFACCIONES PARA LOS ASCENSORES MARCA SCHINDLER – ANDINO DEL MUNICIPIO DE ITAGÜÍ AÑO 2021. </t>
  </si>
  <si>
    <t xml:space="preserve">ARRENDAMIENTO DE UN (1) BIEN INMUEBLE UBICADO EN LA CARRERA 65 N° 25A-63, SAN FRANCISCO, DESTINADO PARA FINES EDUCATIVOS Y EVENTOS SOCIALES. </t>
  </si>
  <si>
    <t>Prestación de servicios profesionales para soportar y acompañar a instituciones educativas oficiales del municipio de Itagüí, en la   implementación y/o ejecución de las “Siete actuaciones educativas de éxito” en el marco del proyecto “Comunidades de aprendizaje</t>
  </si>
  <si>
    <t xml:space="preserve">PRESTACIÓN DE SERVICIOS PROFESIONALES PARA LA ASESORÍA JURÍDICA EN CONCILIACIONES Y DEFENSA TÉCNICA EN PROCESOS JUDICIALES A FAVOR DE LOS ADULTOS MAYORES QUE PRECISEN DEMANDA DE ALIMENTOS, PARA GARANTIZAR SU VIDA DIGNA E INTEGRIDAD PERSONAL EN EL MUNICIPIO DE ITAGÜÍ. </t>
  </si>
  <si>
    <t>Prestación de servicios profesionales para apoyar a la Secretaría de Educación en el desarrollo de las etapas que componen la fase 1 del proceso de construcción de la política pública de innovación educativa del municipio de Itagüí</t>
  </si>
  <si>
    <t>Prestación de servicios con único oferente para la actualización, mantenimiento y soporte del software del sistema de asignación de turnos utilizado en algunas dependencias administrativas del municipio de Itagüí para ordenar la atención al ciudadano</t>
  </si>
  <si>
    <t>PRESTACIÓN DEL SERVICIO INTEGRAL DE ASEO Y  CAFETERÍA PARA LA ADMINISTRACIÓN CENTRAL Y SUS SEDES Y EL SERVICIO DE ASEO A LAS INSTALACIONES DE LAS INSTITUCIONES EDUCATIVAS DEL MUNICIPIO DE ITAGÜÍ</t>
  </si>
  <si>
    <t>ADQUISICIÓN DE BONOS REDIMIBLES EN VÍVERES COMO SUBSIDIO ENTREGADO A LAS MADRES COMUNITARIAS, FAMI Y SUSTITUTAS CERTIFICADAS POR EL ICBF, PARA CONTRIBUIR A SU LABOR SOCIAL Y COMUNITARIA</t>
  </si>
  <si>
    <t xml:space="preserve">PRESTACIÓN DE SERVICIOS PARA ACOMPAÑAR Y SOPORTAR A LA DIRECCIÓN ADMINISTRATIVA DE LAS TIC DEL MUNICIPIO DE ITAGUI, EN EL MANTENIMIENTO, VIGENCIA TECNOLÓGICA Y SOPORTE A LA INFRAESTRUCTURA PARA LAS APLICACIONES “GESTIÓN TRANSPARENTE, PROBIENES y PROCESOS JUDICIALES. </t>
  </si>
  <si>
    <t>CONTRATO INTERADMINISTRATIVO DE ADMINISTRACIÓN DELEGADA PARA EL PROYECTO “REPARACIÓN PRIORITARIA DE DAÑOS DE ALTA SEVERIDAD EN LAS VÍAS DEL  MUNICIPIO DE ITAGÜÍ”. ENTRE EL MUNICIPIO DE ITAGÜÍ Y LA AGENCIA DE DESARROLLO LOCAL DE ITAGÜÍ –ADELI</t>
  </si>
  <si>
    <t>PRESTACIÓN DE SERVICIOS   PARA LA ATENCIÓN CORRECTIVA Y PREVENTIVA INCLUYENDO REFACCIONES PARA LOS ASCENSORES MARCA MITSUBISHI DEL MUNICIPIO DE ITAGÜÍ AÑO 2021.</t>
  </si>
  <si>
    <t>EL ACREEDOR HA ACORDADO PARA CON EL DEUDOR, SUSCRIBIR UN CONTRATO DE EMPRÉSTITO BAJO LA MODALIDAD DE CRÉDITO DIRECTO INTERNO CON PIGNORACIÓN DE RENTAS, CON TASA COMPENSADA, EN EL MARCO DEL DECRETO LEGISLATIVO 468 DE 2020, HASTA POR LA SUMA DE TREINTA Y CINCO MIL MILLONES DE PESOS M/CTE ($ 35.000.000.000), CON CARGO A LA LINEA DE CRÉDITO DIRECTO "COMPROMISO REACTIVACIÓN COLOMBIA - TRAMO II" DEL ACREEDOR,SUMA QUE ENTREGARÁ AL DEUDOR AL PERFECCIONAMIENTO DE ESTE CONTRATO DE EMPRÉSTITO Y AL CUMPLIMIENTO DE LOS REQUISITOS SEÑALADOS EN LAS CLÁUSULAS TERCERA A LA SEXTA, DEL PRESENTE CONTRATO DE EMPRÉSTITO</t>
  </si>
  <si>
    <t>CONTRATO INTERADMINISTRATIVO ENTRE EL MUNICIPIO DE ITAGÜÍ Y LA CORPORACIÓN RUTA N MEDELLÍN, CON EL FIN DE CONSOLIDAR A TRAVÉS DE PROCESOS TECNOLÓGICOS E INNOVADORES, LA NUEVA VOCACIÓN ECONÓMICA DEL ENTE TERRITORIAL E IMPLEMENTARLA COMO POLÍTICA DE DESARROLLO ECONÓMICO MUNICIPAL</t>
  </si>
  <si>
    <t xml:space="preserve">PRESTACIÓN DE SERVICIOS PROFESIONALES PARA LLEVAR A CABO JORNADAS DE SOCIALIZACIÓN, CAPACITACIÓN Y CONCIENTIZACIÓN DE LA RELEVANCIA DE LA CULTURA Y CONVIVENCIA CIUDADANA DENTRO DE LA CONSTRUCCIÓN DE LA POLÍTICA DE ESPACIO PÚBLICO DEL MUNICIPIO DE ITAGÜÍ. </t>
  </si>
  <si>
    <t>PRESTACIÓN DE SERVICIOS PROFESIONALES PARA ASESORAR Y ACOMPAÑAR LA FORMULACIÓN DEL PLAN DE GESTIÓN DEL CONOCIMIENTO Y LA INNOVACIÓN</t>
  </si>
  <si>
    <t>CONSULTORÍA INTEGRAL, AL CONTRATO DE PRESTACIÓN DE SERVICIOS PARA EL DESARROLLO DE LOS PROGRAMAS SOCIALES DE SEGURIDAD ALIMENTARIA Y NUTRICIONAL DEL MUNICIPIO DE ITAGÜÍ Y EL DESARROLLO DE ACTIVIDADES PEDAGÓGICAS A LA POBLACIÓN BENEFICIARIA DEL PROGRAMA DE ALIMENTACIÓN ESCOLAR PAE</t>
  </si>
  <si>
    <t>PRESTACIÓN DE SERVICIOS PARA EL DESARROLLO DE LOS PROGRAMAS SOCIALES DE SEGURIDAD ALIMENTARIA Y NUTRICIONAL DEL MUNICIPIO DE ITAGÜÍ.</t>
  </si>
  <si>
    <t>ADQUISICIÓN DE ELEMENTOS DE BIOSEGURIDAD Y PROTECCIÓN PERSONAL, PARA FORTALECER LOS PROCESOS DE ASEO Y DESINFECCIÓN DE LOS DOCENTES, DIRECTIVOS DOCENTES, ADMINISTRATIVOS Y ESTUDIANTES DE LAS INSTITUCIONES EDUCATIVAS OFICIALES DEL MUNICIPIO DE ITAGÜÍ, CONFORME A LOS “LINEAMIENTOS PARA LA PRESTACIÓN DEL SERVICIO DE EDUCACIÓN EN CASA Y EN PRESENCIALIDAD BAJO EL ESQUEMA DE ALTERNANCIA Y LA IMPLEMENTACIÓN DE PRÁCTICAS DE BIOSEGURIDAD EN LA COMUNIDAD EDUCATIVA” EXPEDIDOS POR EL MINISTERIO DE EDUCACIÓN NACIONAL.</t>
  </si>
  <si>
    <t>PRESTACIÓN DE SERVICIOS PROFESIONALES PARA REALIZAR ACTIVIDADES DE ACOMPAÑAMIENTO Y SOPORTE EN LA ADMINISTRACIÓN,  ORGANIZACIÓN Y CUSTODIA DEL ARCHIVO DE LAS HISTORIAS LABORALES A CARGO DE LA SECRETARÍA DE SERVICIOS ADMINISTRATIVOS DEL MUNICIPIO DE ITAGÜÍ</t>
  </si>
  <si>
    <t>PRESTACIÓN DE SERVICIOS PROFESIONALES PARA APOYAR A LA SECRETARÍA DE MEDIO AMBIENTE EN LA IMPLEMENTACIÓN DE ACTIVIDADES ORIENTADAS A INCREMENTAR EL NIVEL DE APROVECHAMIENTO DE RESIDUOS SÓLIDOS, EN EL MARCO DEL PROGRAMA “ITAGÜÍ RECICLA</t>
  </si>
  <si>
    <t>CONTRATO DE OBRAS DE REHABILITACIÓN Y RECUPERACIÓN EN EL MARCO DE LA DECLARATORIA DE CALAMIDAD PÚBLICA DECLARADA MEDIANTE EL DECRETO 269 DE 2021</t>
  </si>
  <si>
    <t>INTERVENTORÍA TÉCNICA, ADMINISTRATIVA, FINANCIERA, Y AMBIENTAL PARA EL CONTRATO DE OBRAS DE REHABILITACIÓN Y RECUPERACIÓN DENTRO DE LA DECLARATORIA DE CALAMIDAD PÚBLICA DECLARADA MEDIANTE EL DECRETO 269 DE 2021.</t>
  </si>
  <si>
    <r>
      <t>ADQUISICIÓN DE PAQUETE CORPORATIVO DE LICENCIAS ARCGIS 2021 PARA EL MUNICIPIO DE ITAGUI.</t>
    </r>
    <r>
      <rPr>
        <sz val="12"/>
        <color indexed="56"/>
        <rFont val="Arial"/>
        <family val="2"/>
      </rPr>
      <t xml:space="preserve"> </t>
    </r>
  </si>
  <si>
    <t xml:space="preserve">PRESTACIÓN DE SERVICIOS PROFESIONALES PARA APOYAR A LA SECRETARÍA DE SALUD Y PROTECCIÓN SOCIAL DEL MUNICIPIO DE ITAGÜÍ, EN LA EJECUCIÓN Y MONITOREO DEL MODELO DE ATENCIÓN INTEGRAL TERRITORIAL – MAITE. </t>
  </si>
  <si>
    <t>ACTA N° 3 MODIFICATORIA DE ADICION EN PLAZOY VALOR, SE ADICIONA EN 6 MESES  DEL  01/06 AL 30/11/2021                     ACTA N° 1 MODIFICATORIA DE ADICION EN PLAZO  POR 150 DIAS QUE VA DESDE EL 01/01 AL 31/05/2021</t>
  </si>
  <si>
    <t>FIDUCIA</t>
  </si>
  <si>
    <t>CONSTRUCTORA SUMAS Y RESTAS S.A.S</t>
  </si>
  <si>
    <t>UNION TEMPORAL ITAGUI</t>
  </si>
  <si>
    <t>900284917-1</t>
  </si>
  <si>
    <t>901436899-4</t>
  </si>
  <si>
    <t xml:space="preserve">AVCTA N° 1 MODIFICATORIA DE ADICION EN PLAZO Y VALOR, SE ADICIONA EN 30 DIAS, DEL 27 DE JUNIO AL 26 DE JULIO 2021  </t>
  </si>
  <si>
    <t>ACTA N° 1 MODIFICATORIA A LA CLAUSULA SEGUNDA Y ADICION EN PLAZO Y  VALOR, SE ADICIONA EN DOS MESES DEL 05/10/2021 AL 04/12/2021</t>
  </si>
  <si>
    <t>SE-228-2021</t>
  </si>
  <si>
    <t>FUNDACIÓN UNITED WAY COLOMBIA.</t>
  </si>
  <si>
    <t>SVH-229-2021</t>
  </si>
  <si>
    <t>SSA-230-2021</t>
  </si>
  <si>
    <t xml:space="preserve">AGENCIA DE DESARROLLO LOCAL DE ITAGÜÍ (ADELI)  
</t>
  </si>
  <si>
    <t>SE-231-2021</t>
  </si>
  <si>
    <t xml:space="preserve">JULIO FONTAN S.A.S </t>
  </si>
  <si>
    <t>SE-232-2021</t>
  </si>
  <si>
    <t>FUNDACIÓN CASA DE LA INFANCIA</t>
  </si>
  <si>
    <t>SSA-233-2021</t>
  </si>
  <si>
    <t xml:space="preserve">CORPORACION UNIVERSITARIA DE COLOMBIA IDEAS </t>
  </si>
  <si>
    <t xml:space="preserve">SI-234-2021 </t>
  </si>
  <si>
    <t xml:space="preserve">UNIÓN TEMPORAL INTERCAMBIO VIAL ITAGÜÍ.  </t>
  </si>
  <si>
    <t>SI-235-2021</t>
  </si>
  <si>
    <t xml:space="preserve">CONSULTORIA INTERVENTORIA TECNICAS CIVILES S.A.S. (SIGLA CONINTEC S.A.S.).  </t>
  </si>
  <si>
    <t>SI-236-2021</t>
  </si>
  <si>
    <t>SI-237-2021</t>
  </si>
  <si>
    <t xml:space="preserve">AGENCIA DE DESARROLLO LOCAL DE ITAGÜÍ (ADELI)  </t>
  </si>
  <si>
    <t>SMA-238-2021</t>
  </si>
  <si>
    <t xml:space="preserve">CORPORACIÓN PARA EL MANEJO SOSTENIBLE DE LOS BOSQUES MASBOSQUES. </t>
  </si>
  <si>
    <t>SSYPS-239-2021</t>
  </si>
  <si>
    <t xml:space="preserve">SECRETARIA DE SALUD Y PROTECCON SOCIAL </t>
  </si>
  <si>
    <t>SH-240-2021</t>
  </si>
  <si>
    <t xml:space="preserve">UNIÓN TEMPORAL IMPRESIÓN Y COPIADO 2021.
</t>
  </si>
  <si>
    <t>SI-241-2021</t>
  </si>
  <si>
    <t xml:space="preserve"> SIERRA ECHEVERRI LILINA ISABEL</t>
  </si>
  <si>
    <t>SSYPS-243-2021</t>
  </si>
  <si>
    <t>E.S.E. HOSPITAL DEL SUR GABRIEL JARAMILLO PIEDRAHITA.</t>
  </si>
  <si>
    <t>SSA-244-2021</t>
  </si>
  <si>
    <t>CONSULTORIA  LOGICA ORGANIZACIONAL S.A.S. “CONLOGICA”</t>
  </si>
  <si>
    <t>SI-245-2021</t>
  </si>
  <si>
    <t xml:space="preserve">AVALÚOS Y TASACIONES DE COLOMBIA VALORAR S.A. </t>
  </si>
  <si>
    <t>SSA-246-2021</t>
  </si>
  <si>
    <t xml:space="preserve">POLITECNICO COLOMBIANO JAIME ISAZA CADAVID </t>
  </si>
  <si>
    <t>SMA-247-2021</t>
  </si>
  <si>
    <t>SGM-248-2021</t>
  </si>
  <si>
    <t>SSYPS-249-2021</t>
  </si>
  <si>
    <t>SSYPS-250-2021</t>
  </si>
  <si>
    <t>SEILAM.S.A.S</t>
  </si>
  <si>
    <t>PRESTACIÓN DE SERVICIOS PROFESIONALES PARA ACOMPAÑAR A LOS DOCENTES DE ESTUDIANTES QUE INTEGRAN AULAS CON MODELOS EDUCATIVOS FLEXIBLES PARA EL NIVEL BÁSICA PRIMARIA EN LAS INSTITUCIONES EDUCATIVAS OFICIALES DEL MUNICIPIO DE ITAGÜÍ</t>
  </si>
  <si>
    <t>PRESTACIÓN DE SERVICIOS DE APOYO A LA GESTIÓN EN LAS ACTIVIDADES LOGÍSTICAS Y DE SOCIALIZACIÓN DE LOS PROGRAMAS Y PROYECTOS DE VIVIENDA DE INTERÉS SOCIAL QUE ADELANTA LA SECRETARÍA DE VIVIENDA Y HÁBITAT DEL MUNICIPIO DE ITAGÜÍ</t>
  </si>
  <si>
    <t>CONTRATO INTERADMINISTRATIVO PARA DELEGAR LA ADMINISTRACIÓN DE LOS BIENES INMUEBLES DE PROPIEDAD DEL MUNICIPIO DE ITAGÜÍ CUYA DESTINACIÓN SEA COMERCIAL Y NO TENGAN CONTRATO DE ARRENDAMIENTO VIGENTE</t>
  </si>
  <si>
    <t>PRESTACIÓN DE SERVICIOS PROFESIONALES PARA ACOMPAÑAR A LA SECRETARÍA DE EDUCACIÓN EN LA REALIZACIÓN DE ACTIVIDADES ORIENTADAS AL DESARROLLO DEL SISTEMA DE EDUCACIÓN RELACIONAL DE ITAGÜÍ – SERI) Y APOYAR A LOS EQUIPOS DIRECTIVOS DE LAS INSTITUCIONES EDUCATIVAS PÚBLICAS, EN LA IMPLEMENTACIÓN DE ESTRATEGIAS PARA EL FORTALECIMIENTO DEL APRENDIZAJE AUTÓNOMO DE SUS ESTUDIANTES EN EL CONTEXTO DEL MODELO DE ALTERNANCIA IMPLEMENTADO A CAUSA DEL COVID-19.</t>
  </si>
  <si>
    <t>PRESTACIÓN DE SERVICIOS PROFESIONALES PARA ACOMPAÑAR A LA SECRETARÍA DE EDUCACIÓN EN LA ELABORACIÓN DE LOS LINEAMIENTOS PEDAGÓGICOS, TÉCNICOS Y OPERATIVOS DE LA EDUCACIÓN INICIAL DEL MUNICIPIO DE ITAGÜÍ.</t>
  </si>
  <si>
    <t xml:space="preserve">ARRENDAMIENTO DE UN (1) BIEN INMUEBLE UBICADO EN LA CARRERA 46 N° 51-41 DEL MUNICIPIO DE ITAGUI, DESTINADO PARA FINES EDUCATIVOS, RECREATIVOS Y CULTURALES.  </t>
  </si>
  <si>
    <t>CONSULTORIA PARA EL DESARROLLO DE ACTIVIDADES INHERENTES A LA FASE DE ESTUDIOS Y DISEÑOS PARA LAS SOLUCIONES VIALES DE LAS INTERSECCIONES LOCALIZADAS ENTRE PR64+000 – PR72+0084 EN LA RUTA 2509 SOBRE EL MUNICIPIO DE ITAGÜÍ</t>
  </si>
  <si>
    <t>INTERVENTORIA AL CONTRATO DE CONSULTORIA PARA EL DESARROLLO DE ACTIVIDADES INHERENTES A LA FASE DE ESTUDIOS Y DISEÑOS PARA LAS SOLUCIONES VIALES DE LAS INTERSECCIONES LOCALIZADAS ENTRE PR64+000 - PR72+0084 EN LA RUTA 2509 SOBRE EL MUNICIPIO DE ITAGUI</t>
  </si>
  <si>
    <t>CONTRATO INTERADMINISTRATIVO DE ADMINISTRACIÓN DELEGADA PARA EL PROYECTO “ADECUACIÓN Y MEJORAMIENTO DE ESPACIOS PÚBLICOS PARA LA MOVILIDAD SOSTENIBLE Y LA TRANSITABILIDAD”. ENTRE EL MUNICIPIO DE ITAGÜÍ Y LA AGENCIA DE DESARROLLO LOCAL DE ITAGÜÍ –ADELI</t>
  </si>
  <si>
    <t>CONTRATO INTERADMINISTRATIVO DE ADMINISTRACIÓN DELEGADA DEL PROYECTO “ADECUACIÓN Y MANTENIMIENTO DE LOS ESCENARIOS RECREATIVOS Y DEPORTIVOS DEL MUNICIPIO DE ITAGÜÍ” ENTRE EL MUNICIPIO DE ITAGÜÍ Y LA AGENCIA DE DESARROLLO LOCAL DE ITAGÜÍ –ADELI- PARA EL DESARROLLO DE ACTIVIDADES INHERENTES AL MISMO</t>
  </si>
  <si>
    <t xml:space="preserve"> CONTRATO INTERADMINISTRATIVO ENTRE EL MUNICIPIO DE ITAGÜÍ Y LA CORPORACIÓN PARA EL MANEJO SOSTENIBLE DE LOS BOSQUES (MASBOSQUES) PARA APOYAR A LA SECRETARÍA DE MEDIO AMBIENTE EN LAS ACTIVIDADES DEL PROGRAMA DE GUÍAS AMBIENTALES PARA PROMOVER LA CONSERVACIÓN Y PROTECCIÓN DEL ÁREA DE RECREACIÓN HUMEDAL DITAIRES Y REALICEN ACCIONES CONTENIDAS EN EL PLAN DE MANEJO</t>
  </si>
  <si>
    <t>REALIZAR ACCIONES PARA LA GESTIÓN DE LA SALUD PÚBLICA EN EL MUNICIPIO DE ITAGÜÍ, ENFOCADAS EN LA VIGILANCIA EPIDEMIOLOGICA, LA INSPECCIÓN, VIGILANCIA Y CONTROL DE FACTORES DE RIESGOS PARA LA SALUD,  Y EL PLAN MUNICIPAL DE VACUNACIÓN, SEGÚN LINEAMIENTOS NACIONALES, DEPARTAMENTALES Y MUNICIPALES</t>
  </si>
  <si>
    <t>SUMINISTRO DE MATERIAL IMPRESO LITOGRÁFICO PARA LA SECRETARÍA DE HACIENDA Y SERVICIO DE IMPRESIÓN, ESCÁNER Y FOTOCOPIADO PARA ATENDER LAS NECESIDADES PROPIAS DE LA ADMINISTRACIÓN MUNICIPAL</t>
  </si>
  <si>
    <t>PRESTACION DE SERVICIOS PROFESIONALES PARA APOYAR LA SUPERVISION DE LOS CONTRATOS DEL PROGRAMA DE SERVICIOS PUBLICOS DE LA SECRETARIA DE INFRAESTRUCTURA DEL MUNICIPO DE ITAGUI</t>
  </si>
  <si>
    <t xml:space="preserve">CONVENIO INTERADMINISTRATIVO DE ASOCIACIÓN ENTRE EL MUNICIPIO DE ITAGÜÍ Y ESE HOSPITAL DEL SUR GABRIEL JARAMILLO PIEDRAHITA PARA FORTALECER LA GESTIÓN DE CALIDAD, LA GESTIÓN DE PRODUCCIÓN Y FINANCIERA, CONTEMPLADOS EN LA RESOLUCIÓN 857 DE 2020. </t>
  </si>
  <si>
    <t>PRESTACIÓN DE SERVICIOS DE APOYO A LA GESTIÓN PARA APOYAR Y ACOMPAÑAR AL MUNICIPIO DE ITAGÜÍ EN EL DESARROLLO Y LA APLICACIÓN DEL PROCEDIMIENTO EN LA PROVISIÓN DE EMPLEOS DE CARRERA ADMINISTRATIVA EN ENCARGO</t>
  </si>
  <si>
    <t>PRESTACIÓN DE SERVICIOS PARA APOYAR A LA SECRETARÍA DE INFRAESTRUCTURA EN LA REALIZACIÓN DE LOS AVALÚOS COMERCIALES CORPORATIVOS DE LOS BIENES INMUEBLES REQUERIDOS PARA PROYECTOS DE INFRAESTRUCTURA VIAL, MEJORAMIENTO DE ESPACIOS PÚBLICOS Y/O EQUIPAMIENTOS EN EL MUNICIPIO DE ITAGÜÍ</t>
  </si>
  <si>
    <t xml:space="preserve">CONTRATO INTERADMINISTRATIVO PARA LLEVAR A CABO LA FORMACIÓN VIRTUAL DE LOS SERVIDORES PÚBLICOS DEL MUNICIPIO DE ITAGÜÍ, EN EL MODULO III SOBRE SISTEMAS DE INFORMACIÓN GEOGRÁFICA – SIG, EMPLEANDO EL SOFTWARE ARCGIS Y EL CURSO EN GESTIÓN DEL RIESGO EN EL MARCO DEL MIPG. </t>
  </si>
  <si>
    <t>CONTRATO INTERADMINISTRATIVO DE ADMINISTRACIÓN DELEGADA ENTRE EL MUNICIPIO DE ITAGÜÍ Y LA AGENCIA DE DESARROLLO LOCAL DE ITAGÜÍ - ADELI – PARA EL DESARROLLO DE ACTIVIDADES INHERENTES A LA FASE DE ESTUDIOS Y DISEÑOS PARA EL PROYECTO DE ADECUACIÓN Y MANTENIMIENTO DE LA INFRAESTRUCTURA, URBANISMO Y PAISAJISMO PERTENECIENTES AL ÁREA PROTEGIDA DE RECREACIÓN HUMEDAL DITAIRES (APRU), DE CONFORMIDAD CON LAS GUÍAS DE CONSTRUCCIÓN SOSTENIBLE GENERADAS POR EL ÁREA METROPOLITANA DEL VALLE DE ABURRÁ (AMVA).</t>
  </si>
  <si>
    <t>CONTRATO INTERADMINISTRATIVO PARA PRESTAR SERVICIOS DE ATENCIÓN EN SALUD DEL PRIMER NIVEL DE COMPLEJIDAD A LA POBLACIÓN PRIVADA DE LA LIBERTAD EN CENTROS DE RECLUSIÓN TRANSITORIA UBICADOS EN EL MUNICIPIO DE ITAGÜÍ</t>
  </si>
  <si>
    <t>PRESTACIÓN DE SERVICIOS PROFESIONALES PARA EL DESARROLLO DE ESTRATEGIAS PARA CONTRIBUIR A LA MITIGACIÓN DE LAS AFECTACIONES EN SALUD MENTAL CAUSADAS POR LA PANDEMIA DEL CORONAVIRUS SARS COV 2 – COVID- 19, ENMARCADAS EN EL PLAN DECENAL DE SALUD PÚBLICA.</t>
  </si>
  <si>
    <t>PRESTACIÓN DE SERVICIOS DE LABORATORIO PARA EL ANÁLISIS FISICOQUÍMICO Y MICROBIOLÓGICO EN EL MUNICIPIO DE ITAGUI</t>
  </si>
  <si>
    <t>900826821-0</t>
  </si>
  <si>
    <t>860524958-1</t>
  </si>
  <si>
    <t>901486338-8</t>
  </si>
  <si>
    <t>800252554-1</t>
  </si>
  <si>
    <t>901493480-5</t>
  </si>
  <si>
    <t>43268022-1</t>
  </si>
  <si>
    <t>890980136-6</t>
  </si>
  <si>
    <t>900232534-1</t>
  </si>
  <si>
    <t>8 MESES Y 18 DIAS</t>
  </si>
  <si>
    <t xml:space="preserve">2 MESES Y 22 DIAS </t>
  </si>
  <si>
    <t xml:space="preserve">7 MESES Y 15 DIAS </t>
  </si>
  <si>
    <t xml:space="preserve">45 DIAS </t>
  </si>
  <si>
    <t>8 MESES Y 3 DIAS</t>
  </si>
  <si>
    <t>7 MESES Y 17 DIAS</t>
  </si>
  <si>
    <t>28 días y 7 meses</t>
  </si>
  <si>
    <t>26 días y  7 meses</t>
  </si>
  <si>
    <t>10 AÑOS</t>
  </si>
  <si>
    <t>31 MESES Y 15 DIAS</t>
  </si>
  <si>
    <t>31 MESES Y 12 DIAS</t>
  </si>
  <si>
    <t>63 DIAS</t>
  </si>
  <si>
    <t xml:space="preserve">2 MESES Y 15 DIAS </t>
  </si>
  <si>
    <t xml:space="preserve">6 MESES Y 20 DIAS </t>
  </si>
  <si>
    <t>23 DIAS Y 30 MESES</t>
  </si>
  <si>
    <t xml:space="preserve">6 MESES Y 15 DIAS </t>
  </si>
  <si>
    <t xml:space="preserve">30 MESES </t>
  </si>
  <si>
    <t xml:space="preserve">15 DIAS Y 6 MESES </t>
  </si>
  <si>
    <t xml:space="preserve">6 MESES Y 16 DIAS </t>
  </si>
  <si>
    <t xml:space="preserve">1 MES Y 15 DIAS </t>
  </si>
  <si>
    <t>6 MESES Y 10 DIAS</t>
  </si>
  <si>
    <t xml:space="preserve">ACTA MODIFICATORIA N° 1 EN PLAZO, SE ADICIONA EN 43 DIAS  </t>
  </si>
  <si>
    <t xml:space="preserve">ACTA N° 1 MODIFICATORIA DE LA CLAUSULA SEGUNDA Y TERCERA Y ADICION VALIOR Y PLAZO, SE ADICIONA EN DOS MESES DEL 25 DE SEPTIEMBRE AL 24 DE NOVIEMBRE </t>
  </si>
  <si>
    <t xml:space="preserve">ACTA N° 2 MODIFICATORIA DE ADICION EN PLAZO, SE ADICIONA EN 56 DIAS, HASTA EL 31 DE AGOSTO. </t>
  </si>
  <si>
    <t xml:space="preserve">ACTA N° 1 MODIFICATORIA DE DE ADICION EN PLAZO Y VALOR, SE ADICIONA EN 30 DIAS, DEL 27 DE JUNIO AL 26 DE JULIO 2021  </t>
  </si>
  <si>
    <t>ACTA N° 1 MODIFICATORIA DE ADICION EN TIEMPO, SE ADICIONA 11 DÍAS, HASTA EL 31 DE JULIO 2021</t>
  </si>
  <si>
    <t>SSYPS-70390</t>
  </si>
  <si>
    <t>COLOMBIANA DE COMERCIO S.A Y/O ALKOSTO S.A</t>
  </si>
  <si>
    <t>DQUISICIÓN DE EQUIPOS DE COMPUTO PARA LA DOTACIÓN Y ADECUACIÓN  DE UNA SALA DE COMPUTO PARA LA PROMOCIÓN DE LA ALFABETIZACIÓN DIGITAL EN LOS ADULTOS MAYORES DEL CENTRO VIDA HOGAR DE LOS RECUERDOS ZONA NORTE</t>
  </si>
  <si>
    <t>74 DIAS</t>
  </si>
  <si>
    <t>890900943-1</t>
  </si>
  <si>
    <t xml:space="preserve">ACTA N° 1 MODIFICATORIA DE ADICION EN PLAZO, SE ADICIONA EN 60 DIAS </t>
  </si>
  <si>
    <t xml:space="preserve">ACTA N° 1 MODIFICATORIA DE ADICION EN PLAZO, SE ADICIONA EN 79 DIAS </t>
  </si>
  <si>
    <t xml:space="preserve">ACTA N° 1 MODIFICATORIA DE ADICION EN  TIEMPO, SE ADICIONA REN 40 DIAS </t>
  </si>
  <si>
    <t>SI-251-2021</t>
  </si>
  <si>
    <t>SMA-252-2021</t>
  </si>
  <si>
    <t>SSYPS-72218</t>
  </si>
  <si>
    <t xml:space="preserve">SSYPS-72227 </t>
  </si>
  <si>
    <t xml:space="preserve">SSYPS-72219 </t>
  </si>
  <si>
    <t>SSYPS-72471</t>
  </si>
  <si>
    <t>SE-254-2021</t>
  </si>
  <si>
    <t>DDE-255-2021</t>
  </si>
  <si>
    <t>SSA-256-2021</t>
  </si>
  <si>
    <t>SI-257-2021</t>
  </si>
  <si>
    <t>DDE-258-2021</t>
  </si>
  <si>
    <t>SP-259-2021</t>
  </si>
  <si>
    <t>SI-260-2021</t>
  </si>
  <si>
    <t>SSYPS-261-2021</t>
  </si>
  <si>
    <t>SE-262-2021</t>
  </si>
  <si>
    <t xml:space="preserve">SS-263-2021 </t>
  </si>
  <si>
    <t>SS-264-2021</t>
  </si>
  <si>
    <t>SS-265-2021</t>
  </si>
  <si>
    <t>SS-266-2021</t>
  </si>
  <si>
    <t>SM-267-2021</t>
  </si>
  <si>
    <t>SP-268-2021</t>
  </si>
  <si>
    <t>SI-269-2021</t>
  </si>
  <si>
    <t>21AS176H71-2021</t>
  </si>
  <si>
    <t>SE-73356-2021</t>
  </si>
  <si>
    <t>SI-270-2021</t>
  </si>
  <si>
    <t>SSYPS-271-2021</t>
  </si>
  <si>
    <t>SP-272-2021</t>
  </si>
  <si>
    <t>SSYPS-273-2021</t>
  </si>
  <si>
    <t>SMA-274-2021</t>
  </si>
  <si>
    <t>SMA-275-2021</t>
  </si>
  <si>
    <t>SF-276-2021</t>
  </si>
  <si>
    <t>SI-277-2021</t>
  </si>
  <si>
    <t>SPC-278-2021</t>
  </si>
  <si>
    <t>SSYPS-279-2021</t>
  </si>
  <si>
    <t>SSA-280-2021</t>
  </si>
  <si>
    <t xml:space="preserve">AGENCIA DE DESARROLLO LOCAL DE ITAGÛÍ –ADELI-
</t>
  </si>
  <si>
    <t>CORPORACION FUTURO Y PROGRESO “CORFUPROGRESO”</t>
  </si>
  <si>
    <t>I3NET S.A.S.</t>
  </si>
  <si>
    <t>SISTETRONICS LTDA</t>
  </si>
  <si>
    <t xml:space="preserve">GRUPO EMPRESARIAL CREAR DE COLOMBIA </t>
  </si>
  <si>
    <t>UNION TEMPORAL DELL EMC</t>
  </si>
  <si>
    <t>ÁNGELA MARÍA VILLADA URIBE</t>
  </si>
  <si>
    <t xml:space="preserve">COLEGIO MAYOR DE ANTIOQUIA   </t>
  </si>
  <si>
    <t>ZULIMA ANDREA CANO AGUDELO</t>
  </si>
  <si>
    <t xml:space="preserve">DORIAN ARMANDO ZAPATA RAMÍREZ </t>
  </si>
  <si>
    <t>SOCIEDAD SAN VICENTE DE PAUL CONFERENCIA DEL ROSARIO DE ITAGUI</t>
  </si>
  <si>
    <t xml:space="preserve">TATIANA ARENAS ARROYAVE
</t>
  </si>
  <si>
    <t xml:space="preserve">INFINITY SOFTWARE INNOVATION S.A.S. </t>
  </si>
  <si>
    <t>MN IMPRESOS SAS</t>
  </si>
  <si>
    <t>LUIS FELIPE AGUDELO</t>
  </si>
  <si>
    <t xml:space="preserve">DANIEL RODAS ALZATE
</t>
  </si>
  <si>
    <t xml:space="preserve">KELLY DAHIANA HERNANDEZ HERNANDEZ </t>
  </si>
  <si>
    <t>CATALINA GARCÍA COLORADO</t>
  </si>
  <si>
    <t xml:space="preserve">E.S.E. HOSPITAL DEL SUR GABRIEL JARAMILLO PIEDRAHITA </t>
  </si>
  <si>
    <t xml:space="preserve">AGENCIA DE DESARROLLO LOCAL DE ITAGÛÌ 
</t>
  </si>
  <si>
    <t>GOBERNACION DE ANTIOQUIA                                                        INSTITUTO PARA EL DESARROLLO DE ANTIOQUIA - IDEA</t>
  </si>
  <si>
    <t>DATA Y SERVICE LTDA</t>
  </si>
  <si>
    <t>OTIS ELEVATOR COMPANY COLOMBIA S.A.S</t>
  </si>
  <si>
    <t>LINA MARIA DUQUE ESCOBAR</t>
  </si>
  <si>
    <t xml:space="preserve">EMPRESA PARA LA SEGURIDAD Y SOLUCIONES URBANAS -ESU- </t>
  </si>
  <si>
    <t xml:space="preserve">D’ INGEL S.A.S.  </t>
  </si>
  <si>
    <t xml:space="preserve">ANDRES BOTERO LONDOÑO
</t>
  </si>
  <si>
    <t>UNIVERSIDAD DE ANTIOQUIA - LABORATORIO DE LA FACULTAD NACIONAL DE SALUD PÚBLICA</t>
  </si>
  <si>
    <t xml:space="preserve">AGENCIA GRUPO BRAND S.A.S.      </t>
  </si>
  <si>
    <t>ORIENTAR DFE S.A.S</t>
  </si>
  <si>
    <t>CUERPO DE BOMBEROS VOLUNTARIOS DEL MUNICIPIO DE ITAGUI - ANTIOQUIA</t>
  </si>
  <si>
    <t>E.S.E. HOSPITAL DEL SUR GABRIEL JARAMILLO PIEDRAHITA</t>
  </si>
  <si>
    <t>CONTRATO INTERADMINISTRATIVO DE ADMINISTRACIÓN DELEGADA DEL PROYECTO ADECUACIÓN Y EQUIPAMIENTO DEL ESCENARIO DEPORTIVO “POLIDEPORTIVO OSCAR LOPEZ ESCOBAR” ENTRE EL MUNICIPIO DE ITAGÜÍ Y LA AGENCIA DE DESARROLLO LOCAL DE ITAGÜÍ – ADELI</t>
  </si>
  <si>
    <t>PRESTACIÓN DE SERVICIOS DE APOYO A LA GESTIÓN PARA EL SOPORTE EN LAS ACTIVIDADES DE MANTENIMIENTO DE LAS ÁREAS DE IMPORTANCIA ESTRATÉGICA Y PREDIOS ADQUIRIDOS QUE SURTEN DE AGUA LOS ACUEDUCTOS VEREDALES EN EL MUNICIPIO DE ITAGÜÍ</t>
  </si>
  <si>
    <t>ADQUISICIÓN DE EQUIPOS DE COMPUTO PARA LA DOTACIÓN Y ADECUACIÓN  DE UNA SALA DE COMPUTO PARA LA PROMOCIÓN DE LA ALFABETIZACIÓN DIGITAL EN LOS ADULTOS MAYORES DEL CENTRO VIDA HOGAR DE LOS RECUERDOS ZONA NORTE</t>
  </si>
  <si>
    <t>PRESTACIÓN DE SERVICIOS PROFESIONALES PARA APOYAR LA ATENCIÓN DE LAS SOLICITUDES RELACIONADAS CON EL RECONOCIMIENTO DE LAS PRESTACIONES SOCIALES DE LOS DOCENTES, DIRECTIVOS DOCENTES Y ADMINISTRATIVOS DE LAS 24 INSTITUCIONES EDUCATIVAS OFICIALES DEL MUNICIPIO DE ITAGÜÍ</t>
  </si>
  <si>
    <t>CONTRATO INTERADMINISTRATIVO ENTRE EL MUNICIPIO DE ITAGÜÍ Y EL COLEGIO MAYOR DE ANTIOQUIA CON EL FIN DE CREAR E IMPLEMENTAR EL PLAN TURÍSTICO CIUDAD DE ITAGÜÍ, CON EL APOYO DE LAS TIC, QUE PERMITA MAYOR ACCESIBILIDAD Y EXPERIENCIAS AGRADABLES AL TURISTA CON UNA VISIÓN GLOBAL DEL TERRITORIO Y QUE SERVIRÁ COMO APOYO A LA FORMULACIÓN DE LA POLÍTICA PÚBLICA DE LA VOCACIÓN ECONÓMICA DEL MUNICIPIO</t>
  </si>
  <si>
    <t>PRESTACIÓN DE SERVICIOS PROFESIONALES PARA EL DESPLIEGUE DE LAS ACTIVIDADES DE HIGIENE INDUSTRIAL, MEDICINA PREVENTIVA Y DEL TRABAJO EN EL MARCO DEL SISTEMA DE GESTIÓN DE SEGURIDAD Y SALUD EN EL TRABAJO SG-SST EN LA ADMINISTRACIÓN MUNICIPAL DE ITAGÜÍ 2021</t>
  </si>
  <si>
    <t>CONTRATO INTERADMINISTRATIVO DE ADMINISTRACIÓN DELEGADA DEL PROYECTO “MANTENIMIENTO Y MEJORAMIENTO DE LOS EDIFICIOS DE USO INSTITUCIONAL E INSTITUCIONES EDUCATIVAS DEL MUNICIPIO DE ITAGÜÍ”. ENTRE EL MUNICIPIO DE ITAGÜÍ Y LA AGENCIA DE DESARROLLO LOCAL DE ITAGÜÍ – ADELI</t>
  </si>
  <si>
    <t>PRESTACIÓN DE SERVICIOS DE APOYO A LA GESTIÓN PARA ACOMPAÑAR A LA DIRECCIÓN DE DESARROLLO ECONÓMICO EN LA IMPLEMENTACIÓN DE ESTRATEGIAS DE RELACIONAMIENTO ENTRE EL SECTOR PRODUCTIVO PRIVADO DEL MUNICIPIO DE ITAGÜÍ Y LA ADMINISTRACIÓN MUNICIPAL PARA GENERAR NUEVAS OPORTUNIDADES DE EMPLEABILIDAD PARA LA POBLACIÓN DEL MUNICIPIO</t>
  </si>
  <si>
    <t xml:space="preserve">ARRENDAMIENTO DE BIEN INMUEBLE LOCALIZADO EN LA CALLE 52 N° 48-12 (INSTALACIONES COLEGIO EL ROSARIO) DESTINADO PARA ACTIVIDADES INHERENTES EN PROCESOS DE FORMACIÓN CONTINUA, PARA LA PROYECCIÓN CÍVICA, CULTURAL Y MUSICAL EN EL MUNICIPIO DE ITAGÜÍ.  </t>
  </si>
  <si>
    <t xml:space="preserve">PRESTACIÓN DE SERVICIOS PROFESIONALES PARA APOYAR LA SUPERVISIÓN  Y  ACTIVIDADES PROPIAS DE LA GESTIÓN EN EL ÁREA AMBIENTAL, QUE HACEN PARTE DE LOS PROCESOS, PROGRAMAS Y PROYECTOS DESARROLLADOS POR LA SECRETARÍA DE INFRAESTRUCTURA DEL MUNICIPIO DE ITAGUI. </t>
  </si>
  <si>
    <t>PRESTACIÓN DE SERVICIOS CON ÚNICO OFERENTE PARA LA ACTUALIZACIÓN, DEL SOFTWARE ARSOFT DEL MÓDULO DE RÉGIMEN SUBSIDIADO EN LA SECRETARÍA DE SALUD Y PROTECCIÓN SOCIAL DEL MUNICIPIO DE ITAGÜÍ</t>
  </si>
  <si>
    <t>ADQUISICIÓN DE ELEMENTOS PUBLICITARIOS PARA SENSIBILIZAR Y FORTALECER LA CAMPAÑA “LIGA DEL AUTOCUIDADO, EL EQUIPO INVENCIBLE CONTRA LA COVID-19”.</t>
  </si>
  <si>
    <t xml:space="preserve">PRESTACIÓN DE SERVICIOS PROFESIONALES PARA ASESORAR Y ACOMPAÑAR JURÍDICAMENTE LA GESTIÓN ADMINISTRATIVA DE LA DIRECCIÓN DE DERECHOS HUMANOS. </t>
  </si>
  <si>
    <t xml:space="preserve">PRESTACIÓN DE SERVICIOS PROFESIONALES PARA ACOMPAÑAR Y SOPORTAR LA GESTIÓN INTEGRAL DE LA SECRETARÍA DE SEGURIDAD EN LA EJECUCION DE SUS PROGRAMAS Y PROYECTOS </t>
  </si>
  <si>
    <t>PRESTACIÓN DE SERVICIOS PROFESIONALES PARA BRINDAR ACOMPAÑAMIENTO Y SOPORTE A LA SUBSECRETARÍA DE CONVIVENCIA CIUDADANA EN EL DESARROLLO DE SUS PROGRAMAS EN PREVENCIÓN DE LAS VIOLENCIAS Y ATENCIÓN PSICOSOCIAL PARA LA CONSTRUCCIÓN DE PAZ TERRITORIAL.</t>
  </si>
  <si>
    <t>PRESTACIÓN DE SERVICIOS PROFESIONALES PARA ASESORAR Y ACOMPAÑAR A LA SECRETARIA DE SEGURIDAD EN ACTIVIDADES QUE PERMITAN FORTALECER LA GESTIÓN ADMINISTRITIVA Y DE FUNCIONAMIENTO DE LA DIRECCIÓN DE DERECHOS HUMANOS</t>
  </si>
  <si>
    <t>PRESTACIÓN DE SERVICIOS PARA LA REALIZACIÓN DE PRUEBAS TOXICOLÓGICAS PARA DETERMINAR EL GRADO DE EMBRIAGUEZ POR CONSUMO DE ALCOHOL O SUSTANCIAS PSICOACTIVAS</t>
  </si>
  <si>
    <t>AUNAR ESFUERZOS TÉCNICOS, ECONÓMICOS Y ADMINISTRATIVOS, PARA EL DESARROLLO DE ACCIONES DEPORTIVAS CON ÉNFASIS EN FÚTBOL Y DEMÁS ACTIVIDADES ORIENTADAS A: FORMACIÓN, PREVENCIÓN DEL ABUSO, VIOLENCIAS DIGITALES, ECONOMÍAS CREATIVAS, RIESGOS DE SALUD MENTAL Y EL BUENO USO DEL TIEMPO LIBRE, DIRIGIDAS A NIÑOS, NIÑAS, JÓVENES Y SUS FAMILIAS, QUE PERMITAN EL FORTALECIMIENTO DE PROYECTOS Y PROGRAMAS DEL PLAN DE DESARROLLO “ITAGÜÍ, CIUDAD DE OPORTUNIDADES 2020-2023</t>
  </si>
  <si>
    <t>CONVENIO INTERADMINISTRATIVO DE ASOCIACIÓN PARA AUNAR ESFUERZOS QUE PERMITAN LLEVAR A CABO EL PROYECTO DE ILUMINACIÓN ORNAMENTAL EN LA TEMPORADA NAVIDEÑA EN EL MUNICIPIO DE ITAGÜÍ</t>
  </si>
  <si>
    <t>CONVENIO INTERADMINSTRATIVO DE ASOCIACION PARA LLEVAR A CABO LAS ACTIVIDADES DE FORMACION, ACTUALIZACION, CONSERVACION Y DIFUSION CON ENFOQUE MULTIPROPOSITO DE LA INFORMACION CATASTRAL EN EL MUNICIPIO DE ITAGUI A TRAVES DE LA CONSTITUCION DE UN FONDO ESPECIAL DE RECURSOS</t>
  </si>
  <si>
    <t xml:space="preserve">ADQUISICION DE LICENCIAS CISCO MERAKI PARA 8 INSTITUCIONES EDUCATIVAS OFICIALES MUNICIPIO DE ITAGUI </t>
  </si>
  <si>
    <t xml:space="preserve">PRESTACIÓN DE SERVICIOS PARA LA ATENCIÓN CORRECTIVA Y PREVENTIVA INCLUYENDO REFACCIONES PARA EL ASCENSOR MARCA SIGMA DEL MUNICIPIO DE ITAGÜÍ AÑO 2021. </t>
  </si>
  <si>
    <t>PRESTACIÓN DE SERVICIOS PROFESIONALES PARA ACOMPAÑAR A LA SECRETARÍA DE SALUD Y PROTECCIÓN SOCIAL EN EL DESARROLLO INTEGRAL DEL PROGRAMA “MENTE SANA, CUERPO SANO” DEL MUNICIPIO DE ITAGUI</t>
  </si>
  <si>
    <t>CONTRATO INTERADMINISTRATIVO DE ADMINISTRACIÓN DELEGADA DE RECURSOS ENTRE LA EMPRESA PARA LA SEGURIDAD Y SOLUCIONES URBANAS -ESU- Y EL MUNICIPIO DE ITAGUI DESTINADOS AL ARRENDAMIENTO DE UN VEHICULO BLINDADO PARA EL SEÑOR ALCALDE</t>
  </si>
  <si>
    <t>PRESTACIÓN DE SERVICIOS PARA REALIZAR EL MANTENIMIENTO PREVENTIVO Y CORRECTIVO DE LOS EQUIPOS DE CADENA DE FRÍO DEL CENTRO DE ACOPIO MUNICIPAL PARA EL PLAN AMPLIADO DE INMUNIZACIONES (PAI) DE LA SECRETARÍA DE SALUD DEL MUNICIPIO DE ITAGÜÍ</t>
  </si>
  <si>
    <t>PRESTACIÓN DE SERVICIOS PROFESIONALES PARA SOPORTAR Y ACOMPAÑAR A LA SECRETARÍA DE MEDIO AMBIENTE EN EL DESARROLLO DE ACCIONES DIRIGIDAS A LA IMPLEMENTACIÓN DE LAS LÍNEAS ESTRATÉGICAS: GESTIÓN DE LOS RESIDUOS SÓLIDOS, GESTIÓN DEL RECURSO FLORA Y GESTIÓN DEL RECURSO AGUA Y SUELO.</t>
  </si>
  <si>
    <t>CONTRATO INTERADMINISTRATIVO PARA LA REALIZACIÓN DE MEDICIONES DE EMISIÓN DE RUIDO A ESTABLECIMIENTOS COMERCIALES Y DE SERVICIO ENTRE EL LABORATORIO DE LA FACULTAD NACIONAL DE SALUD PÚBLICA DE LA UNIVERSIDAD DE ANTIOQUIA Y EL MUNICIPIO DE ITAGÜÍ</t>
  </si>
  <si>
    <t>ADQUISICIÓN DE UNIFORMES PARA LOS ADULTOS MAYORES USUARIOS DE LOS CENTROS VIDA NORTE Y SUR Y DE LOS GRUPOS DESCENTRALIZADOS  DEL MUNICIPIO DE ITAGÜÍ</t>
  </si>
  <si>
    <t>CONTRATO INTERADMINISTRATIVO DE ADMINISTRACIÓN DELEGADA PARA LA GESTIÓN PREDIAL DE PROYECTOS DE INFRAESTRUCTURA VIAL Y MEJORAMIENTO DE  EQUIPAMIENTOS Y DE ESPACIOS PÚBLICOS ENTRE EL MUNICIPIO DE ITAGÜÍ Y LA AGENCIA DE DESARROLLO LOCAL DE ITAGÜÍ -ADELI</t>
  </si>
  <si>
    <t>PRESTACIÓN DE SERVICIOS PROFESIONALES PARA ACOMPAÑAR Y SOPORTAR A LA ENTIDAD EN EL DESARROLLO DE ACTIVIDADES DE FORTALECIMIENTO DE LOS ORGANISMOS COMUNALES Y POBLACIONES REPRESENTATIVAS ADEMAS DE CONSOLIDAR Y EJECUTAR LA POLÍTICA PUBLICA DE LOS GRUPOS POBLACIONALES DE AFRODESCENDIENTES, DIVERSIDAD SEXUAL E INTERRELIGIOSOS QUE HACEN PARTE DE LA SECRETARIA DE PARTICIPACIÓN CIUDADANA</t>
  </si>
  <si>
    <t>FORTALECER  LA RED DEL SECTOR SALUD PARA LA  ATENCIÓN EN EMERGENCIAS DE SALUD PÚBLICA EN EL MUNICIPIO DE ITAGÜÍ</t>
  </si>
  <si>
    <t>CONTRATO INTERADMINISTRATIVO DE ADMINISTRACIÓN DELEGADA DE RECURSOS PARA LA CONTINUACIÓN EN LAS MEDIDAS DE CUIDADO Y PREVENCIÓN DEL CONTAGIO POR LA COVID-19, CONTENIDAS EN EL PROTOCOLO DE BIOSEGURIDAD INSTITUCIONAL PARA GARANTIZAR LA ATENCIÓN DEL RIESGO BIOLÓGICO EN LA FUNCIONALIDAD DE LA ENTIDAD</t>
  </si>
  <si>
    <t xml:space="preserve">25 DIAS Y 5 MESES </t>
  </si>
  <si>
    <t>4 MESES Y 15 DIAS</t>
  </si>
  <si>
    <t>81 DIAS</t>
  </si>
  <si>
    <t>82 DIAS</t>
  </si>
  <si>
    <t>78 DIAS</t>
  </si>
  <si>
    <t>20 DIAS Y 5 MESES</t>
  </si>
  <si>
    <t xml:space="preserve">5 MESES Y 15 DIAS </t>
  </si>
  <si>
    <t xml:space="preserve">4 MESES Y 22 DIAS </t>
  </si>
  <si>
    <t>157 DIAS</t>
  </si>
  <si>
    <t>156 DIAS</t>
  </si>
  <si>
    <t>31 MESES</t>
  </si>
  <si>
    <t>91 DIAS</t>
  </si>
  <si>
    <t>150 DIAS</t>
  </si>
  <si>
    <t xml:space="preserve">4 MESES Y 20 DIAS </t>
  </si>
  <si>
    <t xml:space="preserve">4 MESES Y 18 DIAS </t>
  </si>
  <si>
    <t>830024826-1</t>
  </si>
  <si>
    <t>800230829-7</t>
  </si>
  <si>
    <t>900564459-1</t>
  </si>
  <si>
    <t>901399373-3</t>
  </si>
  <si>
    <t>42895532-1</t>
  </si>
  <si>
    <t>890980134-1</t>
  </si>
  <si>
    <t>43842300-4</t>
  </si>
  <si>
    <t>71738142-4</t>
  </si>
  <si>
    <t>901236982-1</t>
  </si>
  <si>
    <t>900477988-3</t>
  </si>
  <si>
    <t>8106592-4</t>
  </si>
  <si>
    <t>1040751288-2</t>
  </si>
  <si>
    <t>1036648946-6</t>
  </si>
  <si>
    <t>43188590-8</t>
  </si>
  <si>
    <t>890900286-0     890980179-2</t>
  </si>
  <si>
    <t>810001025-7</t>
  </si>
  <si>
    <t>830005448-1</t>
  </si>
  <si>
    <t>43876206-6</t>
  </si>
  <si>
    <t>900609026-1</t>
  </si>
  <si>
    <t>1039467308-0</t>
  </si>
  <si>
    <t xml:space="preserve">SECRETARIA PRIVADA </t>
  </si>
  <si>
    <t xml:space="preserve">SECRETARIA DE LA  FAMILIA </t>
  </si>
  <si>
    <t xml:space="preserve">SECRETARIA DE PARTICIPACION COMUNITARIA </t>
  </si>
  <si>
    <t xml:space="preserve">SECRETARIA DE SAUD Y PROTECCION SOCIAL </t>
  </si>
  <si>
    <t>15/12/2023</t>
  </si>
  <si>
    <t>29/10/2021</t>
  </si>
  <si>
    <t>13/08/2021</t>
  </si>
  <si>
    <t>30/12/2021</t>
  </si>
  <si>
    <t>22 MESES</t>
  </si>
  <si>
    <t>ACTA N° 2 MODIFICATORIA EN VALOR Y PLAZO, SE ADICIONA EN 165  DIAS DEL 01/07 AL 30/06/2021                               ACTA N° 1 MODIFICATORIA EN PLAZO, SE ADICIONA EN 180  DIAS DEL 01/01 AL 30/06/2021</t>
  </si>
  <si>
    <t>14 MESES Y 15 DIAS</t>
  </si>
  <si>
    <t>6 MESES Y 8 DIAS</t>
  </si>
  <si>
    <t>4 MESES Y 13 DIAS</t>
  </si>
  <si>
    <t xml:space="preserve">ACTA N° 2 MODIFICATORIA DE ADICION EN PLAZO, SE ADICIONA EN 30 DIAS, ES DECIR HASTA EL 04 DE OCTUBRE                         ACTA N° 1 MODIFICATORIA DE ADICION EN PLAZO, SE ADICIONA EN 20 DIAS, ES DECIR HASTA EL 23 DE AGOSTO </t>
  </si>
  <si>
    <t>ACTA Nº 12 MODIFICATORIA EN TIEMPO Y VALOR, SE ADICIONA EN 2 MESES  DESDE EL 01-10-2021 AL 30/11/2021                           ACTA Nº 11 MODIFICATORIA EN TIEMPO Y VALOR, SE ADICIONA EN 3 MESES  DESDE EL 01-07-2021 AL 30/09/2021                            ACTA Nº 9 MODIFICATORIA EN TIEMPO Y VALOR, SE ADICIONA EN 7 MESES  DESDE EL 01-12-2020 AL 30/06/2021                           ACTA N° 7 en  plazo  en 156 días, que va desde el 01 de enero  al  30 de noviembre 2020.                                          ACTA N° 5 en  plazo por 4 meses, que va desde el 01 de enero de 2020 al 30 de abril del 2020.
ACTA N°. 4 plazo y valor por 11 dias,que van desde el 21 de diciembre al 31 de diciembre del 2019</t>
  </si>
  <si>
    <t xml:space="preserve">24  meses </t>
  </si>
  <si>
    <t>SUSPENSION  N° 12 HASTA EL 30/11/2021                              SUSPENSION  N° 11 HASTA EL 31/08/2021</t>
  </si>
  <si>
    <t xml:space="preserve">ACTA N° 2 MODIFICATORIA DE ADICION EN VALOR Y PLAZO, SE ADICIONA EN 48 DIAS </t>
  </si>
  <si>
    <t xml:space="preserve">ACTA N° 1 MODIFICATORIA DE ADICION EN  VALOR Y PLAZO, SE ADICIONA EN 73 DIAS </t>
  </si>
  <si>
    <t xml:space="preserve">10  MESES  Y 13 DIAS </t>
  </si>
  <si>
    <t>ACTA N° 1 MODIFICATORIA DE ADICION EN TIEMPO, SE ADICIONA EN 90 DIAS, HASTA EL 17 DE DICIEMBRE 2021</t>
  </si>
  <si>
    <t xml:space="preserve">ACTA N° 1 MODIFICATORIA DE ADICION EN VALOR Y  PLAZO, SE ADICIONA EN 2 MESES, HASTA EL 30-11-2021 </t>
  </si>
  <si>
    <t xml:space="preserve">ACTA N° 1 MODIFICATORIA DE ADICION EN PLAZO, SE ADICIONA EN 96 DIAS, HASTA EL 30-12-2021 </t>
  </si>
  <si>
    <t>ACTA N° 1 MODIFICATORIA DE ADICION EN  PLAZO, SE ADICIONA EN 17 DIAS, DESDE EL 30 DE OCTUBRE, HASTA EL 15 DE NOVIEMBRE</t>
  </si>
  <si>
    <t>CONTRATOS 2014 - 2017-2018-2019-2020-2021</t>
  </si>
  <si>
    <t>SSYPS-281-2021</t>
  </si>
  <si>
    <t>SI-282-2021</t>
  </si>
  <si>
    <t>SMA-283-2021</t>
  </si>
  <si>
    <t>DAP-284-2021</t>
  </si>
  <si>
    <t>DDE-285-2021</t>
  </si>
  <si>
    <t>SP-286-2021</t>
  </si>
  <si>
    <t>SSYPS-287-2021</t>
  </si>
  <si>
    <t>SGM-288-2021</t>
  </si>
  <si>
    <t>SS-289-2021</t>
  </si>
  <si>
    <t>SGM-290-2021</t>
  </si>
  <si>
    <t>SSA-291-2021</t>
  </si>
  <si>
    <t>SH-292-2021</t>
  </si>
  <si>
    <t>SG-293-2021</t>
  </si>
  <si>
    <t>SE-294-2021</t>
  </si>
  <si>
    <t>SSA-295-2021</t>
  </si>
  <si>
    <t>SMA-296-2021</t>
  </si>
  <si>
    <t>SH-297-2021</t>
  </si>
  <si>
    <t>SSYPS-298-2021</t>
  </si>
  <si>
    <t>SS-299-2021</t>
  </si>
  <si>
    <t>SSA-300-2021</t>
  </si>
  <si>
    <t>SSA-301-2021</t>
  </si>
  <si>
    <t>SE-302-2021</t>
  </si>
  <si>
    <t>SE-303-2021</t>
  </si>
  <si>
    <t>SGM-304-2021</t>
  </si>
  <si>
    <t>SGM-305-2021</t>
  </si>
  <si>
    <t>SE-306-2021</t>
  </si>
  <si>
    <t>DDE-307-2021</t>
  </si>
  <si>
    <t>890984812-5</t>
  </si>
  <si>
    <t>1037597044-1</t>
  </si>
  <si>
    <t>890909246-7</t>
  </si>
  <si>
    <t>890929264-5</t>
  </si>
  <si>
    <t>900542876-5</t>
  </si>
  <si>
    <t>901517823-3</t>
  </si>
  <si>
    <t>800011951-9</t>
  </si>
  <si>
    <t>43866642-1</t>
  </si>
  <si>
    <t>890938821-6</t>
  </si>
  <si>
    <t>901520160-1</t>
  </si>
  <si>
    <t>830072436-7</t>
  </si>
  <si>
    <t>8272894-3</t>
  </si>
  <si>
    <t xml:space="preserve">CORPORACIÓN UNIVERSITARIA LA SALLISTA </t>
  </si>
  <si>
    <t xml:space="preserve"> CORTES RUIZ JUAN DAVID</t>
  </si>
  <si>
    <t>AGENCIA DE DESARROLLO LOCAL DE ITAGÛÍ –ADELI</t>
  </si>
  <si>
    <t>COOPERATIVA DE BELEN</t>
  </si>
  <si>
    <t xml:space="preserve">CENTRO MUSICAL SAS  </t>
  </si>
  <si>
    <t xml:space="preserve">AGENCIA DE DESARROLLO LOCAL DE ITAGÜÍ (ADELI)   </t>
  </si>
  <si>
    <t xml:space="preserve"> ARANGO LÓPEZ JOHN FREDY</t>
  </si>
  <si>
    <t>MOTOCARGA S.A.S.</t>
  </si>
  <si>
    <t xml:space="preserve">UNION TEMPORAL IMPRESIÓN LITOGRAFICA Y COPIADO 2021. 
</t>
  </si>
  <si>
    <t>CENTRO NACIONAL DE CONSULTORIA S.A.</t>
  </si>
  <si>
    <t xml:space="preserve"> MONSALVE VILLEGAS DIANA PATRICIA</t>
  </si>
  <si>
    <t>GRUPO INDUSTRIAL BREMEN S.A.S.</t>
  </si>
  <si>
    <t>UNION TEMPORAL COPYIMPRESOS</t>
  </si>
  <si>
    <t xml:space="preserve">LABORATORIOS DE METROLOGIA SIGMA LTDA  </t>
  </si>
  <si>
    <t xml:space="preserve">GARCIA MUÑOZ MARIA JULIANA </t>
  </si>
  <si>
    <t xml:space="preserve">OCAMPO BOTERO DANIEL ERNEY </t>
  </si>
  <si>
    <t xml:space="preserve">CORPORACION COMUNIQUEMONOS </t>
  </si>
  <si>
    <t xml:space="preserve">CONSTRUCCIÓN COLECTIVA S.A.S.     
</t>
  </si>
  <si>
    <t xml:space="preserve">EVENTOS PROVISIONES Y DISTRIBUCIONES LA MAYORISTA S.A.S ( I+D GROUP)
</t>
  </si>
  <si>
    <t>CORPORACIÓN DE PROFESIONALES ASESORES (CORPOASES)</t>
  </si>
  <si>
    <t xml:space="preserve">PRESTACIÓN DE SERVICIOS PROFESIONALES PARA ACOMPAÑAR A LA SECRETARÍA DE SALUD Y PROTECCIÓN SOCIAL EN LA IDENTIFICACIÓN DE FACTORES PSICOSOCIALES ASOCIADOS A LAS PRINCIPALES PROBLEMÁTICAS DE SALUD MENTAL DE LA POBLACIÓN DEL MUNICIPIO DE ITAGÜÍ. </t>
  </si>
  <si>
    <t>ACOMPAÑAR A LA SECRETARIA DE INFRAESTRUCTURA DEL MUNICIPIO DE ITAGUI EN LA IDENTIFICACION E INVENTARIO DE LAS NECESIDADES DE MANTENIMIENTO DE LA INFRAESTRUCTURA VIAL</t>
  </si>
  <si>
    <t>CONTRATO INTERADMINISTRATIVO PARA DELEGAR LA ADMINISTRACIÓN DEL PROYECTO DE SUMINISTRO E INSTALACIÓN DE ESTUFAS EFICIENTES Y POZOS SÉPTICOS EN EL ÁREA RURAL DEL MUNICIPIO DE ITAGÜÍ</t>
  </si>
  <si>
    <t>CONTRATO INTERADMINISTRATIVO DE ADMINISTRACIÓN DELEGADA ENTRE EL MUNICIPIO DE ITAGÜÍ Y LA AGENCIA DE DESARROLLO LOCAL DE ITAGÜÍ –ADELÍ- PARA APOYAR AL DEPARTAMENTO ADMINISTRATIVO DE PLANEACIÓN EN LA EJECUCIÓN DE ACTIVIDADES DE ASESORÍA, SOPORTE Y ASISTENCIA OPERATIVA NECESARIOS PARA LA REVISIÓN Y AJUSTE DEL PLAN DE ORDENAMIENTO TERRITORIAL</t>
  </si>
  <si>
    <t>CONVENIO MARCO DE COOPERACIÓN PARA APOYAR LAS ACTIVIDADES DE LAS EMPRESAS DEL MUNICIPIO DE ITAGÜÍ, IMPACTANDO SUS NECESIDADES DE LIQUIDEZ, CAUSADAS POR LOS EFECTOS ECONÓMICOS DEL COVID-19 CORONAVIRUS</t>
  </si>
  <si>
    <t>ADQUISICIÓN DE INSTRUMENTOS E IMPLEMENTOS MUSICALES PARA FORTALECER LA BANDA SINFÓNICA CIUDAD DE ITAGÜÍ Y LA RED DE BANDAS DEL MUNICIPIO DE ITAGÜÍ</t>
  </si>
  <si>
    <t>CONTRATO INTERADMINISTRATIVO ENTRE EL MUNICIPIO DE ITAGÜÍ Y LA E.S.E. HOSPITAL DEL SUR GABRIEL JARAMILLO PIEDRAHÍTA PARA PRESTAR LOS SERVICIOS DEL PRIMER NIVEL DE COMPLEJIDAD A LA POBLACIÓN DEL MUNICIPIO DE ITAGÜÍ QUE CUMPLA LOS CRITERIOS PARA PERTENECER A LA ESTRATEGIA “MÉDICO EN SU CASA</t>
  </si>
  <si>
    <t>CONTRATO INTERADMINISTRATIVO DE ADMINISTRACIÓN DELEGADA DE LOS RECURSOS PARA LA EJECUCIÓN DE LAS MEDIDAS CORRECTIVAS IMPUESTAS EN LOS PROCESOS SANCIONATORIOS ADELANTADOS POR LA REALIZACIÓN DE COMPORTAMIENTOS CONTRARIOS A LA INTEGRIDAD URBANÍSTICA</t>
  </si>
  <si>
    <t>PRESTACIÓN DE SERVICIOS PROFESIONALES PARA BRINDAR ACOMPAÑAMIENTO A LA SUBSECRETARÍA DE CONVIVENCIA CIUDADANA EN EL DESARROLLO DE SUS PROGRAMAS Y PROYECTOS EN PREVENCIÓN DE LAS VIOLENCIAS Y CONSTRUCCIÓN DE PAZ TERRITORIAL</t>
  </si>
  <si>
    <t>PRESTACIÓN DE SERVICIOS DE APOYO A LA GESTIÓN PARA   DESARROLLAR ACTIVIDADES LOGÍSTICAS Y OPERATIVAS DE TRASLADO DE VEHÍCULOS AUTOMOTORES QUE SE ENCUENTRAN EN ESTADO DE ABANDONO Y OCUPANDO EL ESPACIO PÚBLICO DEL MUNICIPIO DE ITAGÜÍ.</t>
  </si>
  <si>
    <t>CONVENIO MARCO DE COOPERACIÓN CON EL FIN DE AUNAR ESFUERZOS PARA ADELANTAR ACCIONES CONJUNTAS QUE PERMITA TANTO AL MUNICIPIO DE ITAGÜÍ COMO A LA AGENCIA DE DESARROLLO LOCAL DE ITAGÜÍ – ADELI, GENERAR Y/O OFRECER INFRAESTRUCTURA, RECURSOS FÍSICOS, HUMANOS, FINANCIEROS, CAPACIDADES, HABILIDADES, CONOCIMIENTOS Y EL ACOMPAÑAMIENTO QUE SE REQUIERA, ADEMÁS, SUMINISTRO DE BIENES Y SERVICIOS QUE SEAN DE INTERÉS RECIPROCO, BUSCANDO, EL MEJORAMIENTO DE LA CALIDAD DE VIDA DE LOS ITAGÜISEÑOS, EL MEJORAMIENTO DE LAS ACCIONES DE FUNCIONAMIENTO DE CADA ENTIDAD Y PROCURAR EL MEJORAMIENTO CONTINUO DEL TALENTO HUMANO EN AMBAS ENTIDADES</t>
  </si>
  <si>
    <t>PRESTACIÓN DE SERVICIOS PROFESIONALES PARA FORTALECER LA GESTIÓN ADMINISTRATIVA DE LA OFICINA DE EDUCACIÓN INICIAL DE LA SECRETARÍA DE EDUCACION DEL MUNICIPIO DE ITAGÜÍ</t>
  </si>
  <si>
    <t>ADQUISICIÓN DE ELEMENTOS DE PROTECCIÓN PERSONAL, INSUMOS PARA LOS BOTIQUINES Y ARTÍCULOS PARA LA BRIGADA DE EMERGENCIAS EN EL MARCO DEL SISTEMA DE GESTIÓN DE SEGURIDAD Y SALUD EN EL TRABAJO.</t>
  </si>
  <si>
    <t>PRESTACIÓN DE SERVICIOS PROFESIONALES PARA LA DECLARATORIA DE   ZONAS LIBRES DE FAUNA SILVESTRE EN CAUTIVERIO Y SENSIBILIZACIÒN EN BIENESTAR ANIMAL EN LA CIUDAD DE ITAGUI</t>
  </si>
  <si>
    <t xml:space="preserve">PRESTACIÓN DEL SERVICIO DE IMPRESIÓN Y COPIADO INCLUIDO LAS FORMAS PREIMPRESAS Y LA CREACIÓN Y DIVULGACIÓN DE LAS CAMPAÑAS DE CULTURA TRIBUTARIA Y ACCIONES DE GOBIERNO EN EL MUNICIPIO DE ITAGÜÍ. </t>
  </si>
  <si>
    <t>PRESTACIÓN DE SERVICIOS CON ÚNICO OFERENTE PARA  LA CALIBRACION DEL DENSIMETRO PORTATIL DENSITO 30PX EN LABORATORIO ACREDITADO POR LA ONAC PARA USO DE LA SECRETARIA DE SALUD Y PROTECCION SOCIAL.</t>
  </si>
  <si>
    <t>ACOMPAÑAR JURIDICAMENTE A LA SECRETARIA DE SEGURIDAD DEL MUNICIPIO DE ITAGUI EN LA EJECUCION DEL PLAN INTEGRAL DE SEGURIDAD Y CONVIVENCIA CIUDADANA EN LO RELACIONADO CON LA ATENCION Y PREVENCION DE LAS VIOLENCIAS EN NIÑOS, NIÑAS, ADOLECENTES, FAMILIAS Y LA IMPLEMENTACION DE MEDIDAS EN DERECHOS HUMANOS</t>
  </si>
  <si>
    <t>CONVENIO INTERADMINISTRATIVO CON EL FIN DE DELEGAR LA ADMINISTRACIÓN, CUSTODIA Y MANTENIMIENTO DEL ESPACIO DEPORTIVO CANCHA EN GRAMA NATURAL, PARTE INTEGRANTE DEL ESTADIO METROPOLITANO DE LA CIUDAD DE ITAGÜÍ Y ÁREAS NO DESTINADAS PARA USO COMERCIAL DEL COMPLEJO DEPORTIVO DEL MUNICIPIO DE ITAGÜÍ AL INSTITUTO DE CULTURA, RECREACIÓN Y DEPORTE DE ITAGÜÍ.</t>
  </si>
  <si>
    <t>ADQUISICIÓN DE MOBILIARIO ERGONÓMICO (SILLAS Y DESCANSAPIES) PARA LAS DEPENDENCIAS DE LA ADMINISTRACIÓN MUNICIPAL DE ITAGÜÍ.</t>
  </si>
  <si>
    <t xml:space="preserve">PRESTACIÓN DE SERVICIOS PROFESIONALES PARA EL FORTALECIMIENTO DEL CLIMA LABORAL Y EL BIENESTAR PSICOLOGICO DE LOS DOCENTES, DIRECTIVOS DOCENTES Y  ESTUDIANTES EN LAS INSTITUCIONES EDUCATIVAS OFICIALES DEL MUNICIPIO DE ITAGÜÍ. </t>
  </si>
  <si>
    <t>PRESTACIÓN DE SERVICIOS DE APOYO A LA GESTIÓN PARA REALIZAR ACTIVIDADES ASISTENCIALES DE SEGUIMIENTO AL PROCESO DE MATRÍCULA DE LAS INSTITUCIONES EDUCATIVAS OFICIALES DEL MUNICIPIO DE ITAGÜÍ</t>
  </si>
  <si>
    <t>PRESTACIÓN DE SERVICIOS PROFESIONALES PARA SOPORTAR A LA SECRETARÍA DE GOBIERNO EN LA IMPLEMETACIÓN DE ESTRATEGIAS PEDAGOGICAS ORIENTADAS A LA EJECUCIÓN DEL PROYECTO: “ITAGÜÍ, CIUDAD DE SANA CONVIVENCIA</t>
  </si>
  <si>
    <t>PRESTACIÓN DE SERVICIOS PROFESIONALES PARA LA PUESTA EN MARCHA DEL PRIMER CENTRO DE TRASLADO POR PROTECCIÓN DEL MUNICIPIO DE ITAGÜÍ.</t>
  </si>
  <si>
    <t>PRESTACIÓN DE SERVICIOS DE APOYO A LA GESTIÓN, PARA SOPORTAR, ACOMPAÑAR Y FORTALECER LA GESTION ADMINISTRATIVA Y DE FUNCIONAMIENTO DE LA SECRETARÍA DE EDUCACION, EN EL MARCO DEL FORO EDUCATIVO MUNICIPAL, EL PROGRAMA DE BILINGÜISMO Y EL PLAN DE BIENESTAR LABORAL DOCENTE</t>
  </si>
  <si>
    <t>PRESTACIÓN DE SERVICIOS PROFESIONALES PARA APOYAR A LA DIRECCIÓN DE DESARROLLO ECONÓMICO EN LA IMPLEMENTACIÓN DE INICIATIVAS Y PROCESOS DE CAPACITACIÓN EN EMPRENDIMIENTO COMERCIAL EN LA ZONA CORREGIMENTAL, COMO ESTRATEGIA DE REACTIVACIÓN ECONÓMICA.</t>
  </si>
  <si>
    <t>127 DIAS</t>
  </si>
  <si>
    <t>30  DIAS</t>
  </si>
  <si>
    <t xml:space="preserve">108  DIAS </t>
  </si>
  <si>
    <t>835 DIAS</t>
  </si>
  <si>
    <t xml:space="preserve">7  DIAS </t>
  </si>
  <si>
    <t xml:space="preserve">25 DIAS </t>
  </si>
  <si>
    <t xml:space="preserve">106  DIAS </t>
  </si>
  <si>
    <t xml:space="preserve">838 DIAS </t>
  </si>
  <si>
    <t xml:space="preserve">27 MESES </t>
  </si>
  <si>
    <t xml:space="preserve">76 DIAS </t>
  </si>
  <si>
    <t>143 DIAS</t>
  </si>
  <si>
    <t>JULIO-AGOSTO-SEPTIEMBRE  2021</t>
  </si>
  <si>
    <t>ACTA N° 1 MODIFICATORIA DE LA CLAUSULA SEGUNDA  Y TERCERA Y ADICION EN VALOR   Y PLAZO, SE ADICIONA EN 30 DÍAS</t>
  </si>
  <si>
    <t xml:space="preserve">7  MESES Y 19 DIAS </t>
  </si>
  <si>
    <t xml:space="preserve">6 MESES  Y 17 DIAS </t>
  </si>
  <si>
    <t xml:space="preserve">3 MESES Y 15 DIAS </t>
  </si>
  <si>
    <t xml:space="preserve">2  Y 20 DIAS MES </t>
  </si>
  <si>
    <t>6 MESES Y 6 DIAS</t>
  </si>
  <si>
    <t xml:space="preserve">10 MESES  Y 27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</si>
</sst>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 #,##0.00_-;\-&quot;$&quot;\ * #,##0.00_-;_-&quot;$&quot;\ * &quot;-&quot;??_-;_-@_-"/>
    <numFmt numFmtId="43" formatCode="_-* #,##0.00_-;\-* #,##0.00_-;_-* &quot;-&quot;??_-;_-@_-"/>
    <numFmt numFmtId="164" formatCode="_(* #,##0_);_(* \(#,##0\);_(* &quot;-&quot;_);_(@_)"/>
    <numFmt numFmtId="165" formatCode="_(&quot;$&quot;* #,##0.00_);_(&quot;$&quot;* \(#,##0.00\);_(&quot;$&quot;* &quot;-&quot;??_);_(@_)"/>
    <numFmt numFmtId="166" formatCode="_(* #,##0.00_);_(* \(#,##0.00\);_(* &quot;-&quot;??_);_(@_)"/>
    <numFmt numFmtId="168" formatCode="_-* #,##0.00\ _€_-;\-* #,##0.00\ _€_-;_-* &quot;-&quot;??\ _€_-;_-@_-"/>
    <numFmt numFmtId="169" formatCode="_-&quot;$&quot;* #,##0_-;\-&quot;$&quot;* #,##0_-;_-&quot;$&quot;* &quot;-&quot;_-;_-@_-"/>
    <numFmt numFmtId="170" formatCode="[$$-240A]#,##0"/>
    <numFmt numFmtId="171" formatCode="[$-C0A]d\-mmm\-yy;@"/>
    <numFmt numFmtId="172" formatCode="_-[$$-240A]\ * #,##0_-;\-[$$-240A]\ * #,##0_-;_-[$$-240A]\ * &quot;-&quot;_-;_-@_-"/>
    <numFmt numFmtId="173" formatCode="_-* #,##0\ _€_-;\-* #,##0\ _€_-;_-* &quot;-&quot;\ _€_-;_-@_-"/>
    <numFmt numFmtId="174" formatCode="_-* #,##0_-;\-* #,##0_-;_-* &quot;-&quot;_-;_-@_-"/>
    <numFmt numFmtId="175" formatCode="_-&quot;$&quot;\ * #,##0.00_-;\-&quot;$&quot;\ * #,##0.00_-;_-&quot;$&quot;\ * &quot;-&quot;??_-;_-@_-"/>
    <numFmt numFmtId="184" formatCode="d/m/yyyy"/>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color theme="1"/>
      <name val="Calibri"/>
      <family val="2"/>
      <scheme val="minor"/>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20"/>
      <color theme="1"/>
      <name val="Calibri"/>
      <family val="2"/>
      <scheme val="minor"/>
    </font>
    <font>
      <sz val="9"/>
      <name val="Calibri"/>
      <family val="2"/>
    </font>
    <font>
      <sz val="9"/>
      <color theme="1"/>
      <name val="Calibri"/>
      <family val="2"/>
    </font>
    <font>
      <i/>
      <sz val="9"/>
      <name val="Calibri"/>
      <family val="2"/>
    </font>
    <font>
      <i/>
      <sz val="9"/>
      <color theme="1"/>
      <name val="Calibri"/>
      <family val="2"/>
    </font>
    <font>
      <b/>
      <sz val="9"/>
      <color theme="1"/>
      <name val="Calibri"/>
      <family val="2"/>
      <scheme val="minor"/>
    </font>
    <font>
      <b/>
      <sz val="12"/>
      <color theme="1"/>
      <name val="Calibri"/>
      <family val="2"/>
      <scheme val="minor"/>
    </font>
    <font>
      <b/>
      <sz val="12"/>
      <name val="Calibri"/>
      <family val="2"/>
      <scheme val="minor"/>
    </font>
    <font>
      <sz val="9"/>
      <color indexed="8"/>
      <name val="Calibri"/>
      <family val="2"/>
    </font>
    <font>
      <sz val="11"/>
      <color indexed="8"/>
      <name val="Arial"/>
      <family val="2"/>
    </font>
    <font>
      <b/>
      <sz val="9"/>
      <color indexed="81"/>
      <name val="Tahoma"/>
      <family val="2"/>
    </font>
    <font>
      <sz val="9"/>
      <color indexed="81"/>
      <name val="Tahoma"/>
      <family val="2"/>
    </font>
    <font>
      <sz val="11"/>
      <name val="Calibri"/>
      <family val="2"/>
    </font>
    <font>
      <sz val="8"/>
      <color theme="1"/>
      <name val="Calibri"/>
      <family val="2"/>
      <scheme val="minor"/>
    </font>
    <font>
      <sz val="12"/>
      <color indexed="8"/>
      <name val="Arial"/>
      <family val="2"/>
    </font>
    <font>
      <b/>
      <sz val="12"/>
      <color indexed="8"/>
      <name val="Arial"/>
      <family val="2"/>
    </font>
    <font>
      <sz val="12"/>
      <color indexed="56"/>
      <name val="Arial"/>
      <family val="2"/>
    </font>
    <font>
      <sz val="10"/>
      <name val="Calibri"/>
      <family val="2"/>
      <scheme val="minor"/>
    </font>
  </fonts>
  <fills count="2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
      <patternFill patternType="solid">
        <fgColor rgb="FFFFC000"/>
        <bgColor indexed="64"/>
      </patternFill>
    </fill>
    <fill>
      <patternFill patternType="solid">
        <fgColor theme="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s>
  <cellStyleXfs count="208">
    <xf numFmtId="0" fontId="0" fillId="0" borderId="0"/>
    <xf numFmtId="169" fontId="1" fillId="0" borderId="0" applyFon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2" fillId="18" borderId="3" applyNumberFormat="0" applyAlignment="0" applyProtection="0"/>
    <xf numFmtId="0" fontId="13" fillId="19" borderId="4" applyNumberFormat="0" applyAlignment="0" applyProtection="0"/>
    <xf numFmtId="0" fontId="13" fillId="19" borderId="4" applyNumberFormat="0" applyAlignment="0" applyProtection="0"/>
    <xf numFmtId="0" fontId="14" fillId="0" borderId="5" applyNumberFormat="0" applyFill="0" applyAlignment="0" applyProtection="0"/>
    <xf numFmtId="0" fontId="14"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16" fillId="5" borderId="0" applyNumberFormat="0" applyBorder="0" applyAlignment="0" applyProtection="0"/>
    <xf numFmtId="0" fontId="16" fillId="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18" fillId="18" borderId="8" applyNumberFormat="0" applyAlignment="0" applyProtection="0"/>
    <xf numFmtId="0" fontId="18" fillId="18" borderId="8"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11" applyNumberFormat="0" applyFill="0" applyAlignment="0" applyProtection="0"/>
    <xf numFmtId="0" fontId="23" fillId="0" borderId="11" applyNumberFormat="0" applyFill="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64"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cellStyleXfs>
  <cellXfs count="88">
    <xf numFmtId="0" fontId="0" fillId="0" borderId="0" xfId="0"/>
    <xf numFmtId="0" fontId="0" fillId="0" borderId="0" xfId="0" applyBorder="1"/>
    <xf numFmtId="0" fontId="3" fillId="0" borderId="1" xfId="0" applyFont="1" applyBorder="1"/>
    <xf numFmtId="0" fontId="4" fillId="0" borderId="1" xfId="0" applyFont="1" applyBorder="1"/>
    <xf numFmtId="0" fontId="3" fillId="0" borderId="1" xfId="0" applyFont="1" applyFill="1" applyBorder="1"/>
    <xf numFmtId="169"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9" fontId="0" fillId="0" borderId="1" xfId="1" applyFont="1" applyBorder="1"/>
    <xf numFmtId="0" fontId="0" fillId="0" borderId="1" xfId="0" applyBorder="1" applyAlignment="1">
      <alignment horizontal="center" vertical="center" wrapText="1"/>
    </xf>
    <xf numFmtId="169" fontId="0" fillId="0" borderId="2" xfId="1" applyFont="1" applyBorder="1" applyAlignment="1">
      <alignment horizontal="left" vertical="center" wrapText="1"/>
    </xf>
    <xf numFmtId="0" fontId="0" fillId="0" borderId="0" xfId="0" applyBorder="1" applyAlignment="1">
      <alignment horizontal="left" vertical="center" wrapText="1"/>
    </xf>
    <xf numFmtId="15" fontId="0" fillId="0" borderId="2" xfId="1" applyNumberFormat="1" applyFont="1" applyBorder="1" applyAlignment="1">
      <alignment horizontal="left" vertical="center" wrapText="1"/>
    </xf>
    <xf numFmtId="1" fontId="0" fillId="0" borderId="2"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70" fontId="0" fillId="0" borderId="1" xfId="0" applyNumberFormat="1" applyBorder="1"/>
    <xf numFmtId="0" fontId="0" fillId="0" borderId="1" xfId="0" applyFill="1" applyBorder="1"/>
    <xf numFmtId="0" fontId="5" fillId="2" borderId="1" xfId="0" applyFont="1" applyFill="1" applyBorder="1" applyAlignment="1">
      <alignment horizontal="center" vertical="center" wrapText="1"/>
    </xf>
    <xf numFmtId="172" fontId="5" fillId="2" borderId="1" xfId="0" applyNumberFormat="1" applyFont="1" applyFill="1" applyBorder="1" applyAlignment="1">
      <alignment horizontal="right" vertical="center"/>
    </xf>
    <xf numFmtId="0" fontId="29" fillId="3" borderId="1"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30" fillId="3" borderId="1" xfId="0" applyFont="1" applyFill="1" applyBorder="1" applyAlignment="1">
      <alignment horizontal="center" vertical="center" wrapText="1"/>
    </xf>
    <xf numFmtId="171"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Fill="1"/>
    <xf numFmtId="0" fontId="5" fillId="0" borderId="1" xfId="0" applyFont="1" applyFill="1" applyBorder="1" applyAlignment="1">
      <alignment horizontal="center" vertical="center"/>
    </xf>
    <xf numFmtId="17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wrapText="1"/>
    </xf>
    <xf numFmtId="0" fontId="29" fillId="27" borderId="1" xfId="0" applyFont="1" applyFill="1" applyBorder="1" applyAlignment="1">
      <alignment horizontal="center" vertical="center" wrapText="1"/>
    </xf>
    <xf numFmtId="14" fontId="6" fillId="27" borderId="2" xfId="0" applyNumberFormat="1" applyFont="1" applyFill="1" applyBorder="1" applyAlignment="1">
      <alignment horizontal="center" vertical="center"/>
    </xf>
    <xf numFmtId="0" fontId="31" fillId="3" borderId="1" xfId="0" applyFont="1" applyFill="1" applyBorder="1" applyAlignment="1">
      <alignment horizontal="center" vertical="center" wrapText="1"/>
    </xf>
    <xf numFmtId="0" fontId="5" fillId="2" borderId="1" xfId="0" applyFont="1" applyFill="1" applyBorder="1" applyAlignment="1">
      <alignment horizontal="justify" vertical="top" wrapText="1"/>
    </xf>
    <xf numFmtId="171" fontId="5" fillId="2" borderId="1" xfId="0" applyNumberFormat="1" applyFont="1" applyFill="1" applyBorder="1" applyAlignment="1">
      <alignment horizontal="center" vertical="center" wrapText="1"/>
    </xf>
    <xf numFmtId="171" fontId="5" fillId="2" borderId="2"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0" fontId="6" fillId="0" borderId="1" xfId="0" applyFont="1" applyFill="1" applyBorder="1" applyAlignment="1">
      <alignment horizontal="center" vertical="top" wrapText="1"/>
    </xf>
    <xf numFmtId="14" fontId="5" fillId="0" borderId="1" xfId="0" applyNumberFormat="1" applyFont="1" applyFill="1" applyBorder="1" applyAlignment="1">
      <alignment horizontal="center" vertical="top"/>
    </xf>
    <xf numFmtId="172" fontId="6" fillId="2" borderId="1" xfId="0" applyNumberFormat="1" applyFont="1" applyFill="1" applyBorder="1" applyAlignment="1">
      <alignment horizontal="right" vertical="top"/>
    </xf>
    <xf numFmtId="0" fontId="37" fillId="0" borderId="1" xfId="0" applyFont="1" applyFill="1" applyBorder="1" applyAlignment="1">
      <alignment horizontal="center" vertical="top" wrapText="1"/>
    </xf>
    <xf numFmtId="0" fontId="29" fillId="0" borderId="1" xfId="0" applyFont="1" applyFill="1" applyBorder="1" applyAlignment="1">
      <alignment horizontal="center" vertical="top" wrapText="1"/>
    </xf>
    <xf numFmtId="172" fontId="6" fillId="2" borderId="1" xfId="0" applyNumberFormat="1" applyFont="1" applyFill="1" applyBorder="1" applyAlignment="1">
      <alignment horizontal="right" vertical="top" wrapText="1"/>
    </xf>
    <xf numFmtId="14" fontId="25" fillId="0" borderId="15" xfId="0" applyNumberFormat="1" applyFont="1" applyBorder="1" applyAlignment="1">
      <alignment vertical="top"/>
    </xf>
    <xf numFmtId="14" fontId="25" fillId="0" borderId="1" xfId="0" applyNumberFormat="1" applyFont="1" applyBorder="1" applyAlignment="1">
      <alignment vertical="top"/>
    </xf>
    <xf numFmtId="0" fontId="5" fillId="0" borderId="1" xfId="0" applyFont="1" applyFill="1" applyBorder="1" applyAlignment="1">
      <alignment horizontal="center" vertical="top"/>
    </xf>
    <xf numFmtId="0" fontId="25" fillId="0" borderId="15" xfId="0" applyFont="1" applyBorder="1" applyAlignment="1">
      <alignment horizontal="center" vertical="top" wrapText="1"/>
    </xf>
    <xf numFmtId="0" fontId="25" fillId="0" borderId="2" xfId="0" applyFont="1" applyBorder="1" applyAlignment="1">
      <alignment horizontal="center" vertical="top" wrapText="1"/>
    </xf>
    <xf numFmtId="0" fontId="25" fillId="0" borderId="1" xfId="0" applyFont="1" applyBorder="1" applyAlignment="1">
      <alignment horizontal="center" vertical="top"/>
    </xf>
    <xf numFmtId="0" fontId="25" fillId="0" borderId="15" xfId="0" applyFont="1" applyBorder="1" applyAlignment="1">
      <alignment horizontal="center" vertical="top"/>
    </xf>
    <xf numFmtId="0" fontId="25" fillId="0" borderId="2" xfId="0" applyFont="1" applyBorder="1" applyAlignment="1">
      <alignment horizontal="center" vertical="top"/>
    </xf>
    <xf numFmtId="0" fontId="25" fillId="2" borderId="15" xfId="0" applyFont="1" applyFill="1" applyBorder="1" applyAlignment="1">
      <alignment horizontal="justify" vertical="top" wrapText="1"/>
    </xf>
    <xf numFmtId="0" fontId="25" fillId="2" borderId="15" xfId="0" applyFont="1" applyFill="1" applyBorder="1" applyAlignment="1">
      <alignment horizontal="left" vertical="top" wrapText="1"/>
    </xf>
    <xf numFmtId="43" fontId="25" fillId="2" borderId="15" xfId="147" applyFont="1" applyFill="1" applyBorder="1" applyAlignment="1">
      <alignment horizontal="center" vertical="top" wrapText="1"/>
    </xf>
    <xf numFmtId="43" fontId="25" fillId="2" borderId="15" xfId="147" applyFont="1" applyFill="1" applyBorder="1" applyAlignment="1">
      <alignment horizontal="center" vertical="center" wrapText="1"/>
    </xf>
    <xf numFmtId="0" fontId="25" fillId="0" borderId="1" xfId="0" applyFont="1" applyFill="1" applyBorder="1" applyAlignment="1">
      <alignment vertical="top" wrapText="1"/>
    </xf>
    <xf numFmtId="14" fontId="41" fillId="0" borderId="1" xfId="0" applyNumberFormat="1" applyFont="1" applyBorder="1" applyAlignment="1">
      <alignment vertical="top"/>
    </xf>
    <xf numFmtId="14" fontId="25" fillId="0" borderId="2" xfId="0" applyNumberFormat="1" applyFont="1" applyBorder="1" applyAlignment="1">
      <alignment horizontal="center" vertical="top"/>
    </xf>
    <xf numFmtId="14" fontId="25" fillId="0" borderId="1" xfId="0" applyNumberFormat="1" applyFont="1" applyFill="1" applyBorder="1" applyAlignment="1">
      <alignment vertical="top"/>
    </xf>
    <xf numFmtId="14" fontId="41" fillId="0" borderId="1" xfId="0" applyNumberFormat="1" applyFont="1" applyFill="1" applyBorder="1" applyAlignment="1">
      <alignment vertical="top"/>
    </xf>
    <xf numFmtId="171" fontId="25" fillId="0" borderId="1" xfId="0" applyNumberFormat="1" applyFont="1" applyFill="1" applyBorder="1" applyAlignment="1">
      <alignment horizontal="center" vertical="top"/>
    </xf>
    <xf numFmtId="14" fontId="25" fillId="0" borderId="15" xfId="0" applyNumberFormat="1" applyFont="1" applyFill="1" applyBorder="1" applyAlignment="1">
      <alignment vertical="top"/>
    </xf>
    <xf numFmtId="14" fontId="41" fillId="0" borderId="15" xfId="0" applyNumberFormat="1" applyFont="1" applyFill="1" applyBorder="1" applyAlignment="1">
      <alignment vertical="top"/>
    </xf>
    <xf numFmtId="0" fontId="36" fillId="0" borderId="1" xfId="0" applyFont="1" applyFill="1" applyBorder="1" applyAlignment="1">
      <alignment horizontal="center" vertical="center"/>
    </xf>
    <xf numFmtId="0" fontId="25" fillId="0" borderId="15" xfId="0" applyFont="1" applyFill="1" applyBorder="1" applyAlignment="1">
      <alignment horizontal="center" vertical="top"/>
    </xf>
    <xf numFmtId="0" fontId="25" fillId="0" borderId="1" xfId="0" applyFont="1" applyFill="1" applyBorder="1" applyAlignment="1">
      <alignment horizontal="center" vertical="top" wrapText="1"/>
    </xf>
    <xf numFmtId="0" fontId="25" fillId="2" borderId="1" xfId="0" applyFont="1" applyFill="1" applyBorder="1" applyAlignment="1">
      <alignment horizontal="left" vertical="top" wrapText="1"/>
    </xf>
    <xf numFmtId="172" fontId="25" fillId="0" borderId="1" xfId="0" applyNumberFormat="1" applyFont="1" applyBorder="1" applyAlignment="1">
      <alignment horizontal="right" vertical="top"/>
    </xf>
    <xf numFmtId="0" fontId="25" fillId="0" borderId="1" xfId="0" applyFont="1" applyBorder="1" applyAlignment="1">
      <alignment horizontal="center" vertical="top" wrapText="1"/>
    </xf>
    <xf numFmtId="0" fontId="25" fillId="0" borderId="1" xfId="0" applyFont="1" applyFill="1" applyBorder="1" applyAlignment="1">
      <alignment horizontal="center" vertical="top"/>
    </xf>
    <xf numFmtId="0" fontId="25" fillId="2" borderId="1" xfId="0" applyFont="1" applyFill="1" applyBorder="1" applyAlignment="1">
      <alignment horizontal="justify" vertical="top" wrapText="1"/>
    </xf>
    <xf numFmtId="0" fontId="0" fillId="28" borderId="0" xfId="0" applyFill="1"/>
    <xf numFmtId="0" fontId="25" fillId="0" borderId="1" xfId="0" applyFont="1" applyFill="1" applyBorder="1" applyAlignment="1">
      <alignment horizontal="justify" vertical="top" wrapText="1"/>
    </xf>
    <xf numFmtId="172" fontId="25" fillId="0" borderId="1" xfId="0" applyNumberFormat="1" applyFont="1" applyFill="1" applyBorder="1" applyAlignment="1">
      <alignment horizontal="right" vertical="top"/>
    </xf>
    <xf numFmtId="0" fontId="2" fillId="0" borderId="1" xfId="0" applyFont="1" applyBorder="1" applyAlignment="1">
      <alignment horizontal="center"/>
    </xf>
    <xf numFmtId="0" fontId="24" fillId="26" borderId="12" xfId="0" applyFont="1" applyFill="1" applyBorder="1" applyAlignment="1">
      <alignment horizontal="center" vertical="center"/>
    </xf>
    <xf numFmtId="0" fontId="24" fillId="26" borderId="13" xfId="0" applyFont="1" applyFill="1" applyBorder="1" applyAlignment="1">
      <alignment horizontal="center" vertical="center"/>
    </xf>
    <xf numFmtId="0" fontId="24" fillId="26" borderId="14" xfId="0" applyFont="1" applyFill="1" applyBorder="1" applyAlignment="1">
      <alignment horizontal="center" vertical="center"/>
    </xf>
    <xf numFmtId="0" fontId="24" fillId="26" borderId="17" xfId="0" applyFont="1" applyFill="1" applyBorder="1" applyAlignment="1">
      <alignment horizontal="center" vertical="center"/>
    </xf>
    <xf numFmtId="0" fontId="24" fillId="26" borderId="16" xfId="0" applyFont="1" applyFill="1" applyBorder="1" applyAlignment="1">
      <alignment horizontal="center" vertical="center"/>
    </xf>
    <xf numFmtId="0" fontId="24" fillId="26" borderId="18" xfId="0" applyFont="1" applyFill="1" applyBorder="1" applyAlignment="1">
      <alignment horizontal="center" vertical="center"/>
    </xf>
    <xf numFmtId="14" fontId="25" fillId="0" borderId="1" xfId="0" applyNumberFormat="1" applyFont="1" applyBorder="1" applyAlignment="1">
      <alignment horizontal="center" vertical="top"/>
    </xf>
    <xf numFmtId="14" fontId="25" fillId="0" borderId="1" xfId="0" applyNumberFormat="1" applyFont="1" applyFill="1" applyBorder="1" applyAlignment="1">
      <alignment vertical="top"/>
    </xf>
    <xf numFmtId="184" fontId="25" fillId="0" borderId="1" xfId="0" applyNumberFormat="1" applyFont="1" applyFill="1" applyBorder="1" applyAlignment="1">
      <alignment horizontal="center" vertical="top"/>
    </xf>
  </cellXfs>
  <cellStyles count="208">
    <cellStyle name="20% - Énfasis1 2" xfId="2" xr:uid="{00000000-0005-0000-0000-000000000000}"/>
    <cellStyle name="20% - Énfasis1 2 2" xfId="3" xr:uid="{00000000-0005-0000-0000-000001000000}"/>
    <cellStyle name="20% - Énfasis1 2 2 2" xfId="4" xr:uid="{00000000-0005-0000-0000-000002000000}"/>
    <cellStyle name="20% - Énfasis1 2 3" xfId="5" xr:uid="{00000000-0005-0000-0000-000003000000}"/>
    <cellStyle name="20% - Énfasis1 2_CONSECUTIVOS" xfId="6" xr:uid="{00000000-0005-0000-0000-000004000000}"/>
    <cellStyle name="20% - Énfasis2 2" xfId="7" xr:uid="{00000000-0005-0000-0000-000005000000}"/>
    <cellStyle name="20% - Énfasis2 2 2" xfId="8" xr:uid="{00000000-0005-0000-0000-000006000000}"/>
    <cellStyle name="20% - Énfasis2 2 2 2" xfId="9" xr:uid="{00000000-0005-0000-0000-000007000000}"/>
    <cellStyle name="20% - Énfasis2 2 3" xfId="10" xr:uid="{00000000-0005-0000-0000-000008000000}"/>
    <cellStyle name="20% - Énfasis2 2_CONSECUTIVOS" xfId="11" xr:uid="{00000000-0005-0000-0000-000009000000}"/>
    <cellStyle name="20% - Énfasis3 2" xfId="12" xr:uid="{00000000-0005-0000-0000-00000A000000}"/>
    <cellStyle name="20% - Énfasis3 2 2" xfId="13" xr:uid="{00000000-0005-0000-0000-00000B000000}"/>
    <cellStyle name="20% - Énfasis3 2 2 2" xfId="14" xr:uid="{00000000-0005-0000-0000-00000C000000}"/>
    <cellStyle name="20% - Énfasis3 2 3" xfId="15" xr:uid="{00000000-0005-0000-0000-00000D000000}"/>
    <cellStyle name="20% - Énfasis3 2_CONSECUTIVOS" xfId="16" xr:uid="{00000000-0005-0000-0000-00000E000000}"/>
    <cellStyle name="20% - Énfasis4 2" xfId="17" xr:uid="{00000000-0005-0000-0000-00000F000000}"/>
    <cellStyle name="20% - Énfasis4 2 2" xfId="18" xr:uid="{00000000-0005-0000-0000-000010000000}"/>
    <cellStyle name="20% - Énfasis4 2 2 2" xfId="19" xr:uid="{00000000-0005-0000-0000-000011000000}"/>
    <cellStyle name="20% - Énfasis4 2 3" xfId="20" xr:uid="{00000000-0005-0000-0000-000012000000}"/>
    <cellStyle name="20% - Énfasis4 2_CONSECUTIVOS" xfId="21" xr:uid="{00000000-0005-0000-0000-000013000000}"/>
    <cellStyle name="20% - Énfasis5 2" xfId="22" xr:uid="{00000000-0005-0000-0000-000014000000}"/>
    <cellStyle name="20% - Énfasis5 2 2" xfId="23" xr:uid="{00000000-0005-0000-0000-000015000000}"/>
    <cellStyle name="20% - Énfasis5 2 2 2" xfId="24" xr:uid="{00000000-0005-0000-0000-000016000000}"/>
    <cellStyle name="20% - Énfasis5 2 3" xfId="25" xr:uid="{00000000-0005-0000-0000-000017000000}"/>
    <cellStyle name="20% - Énfasis5 2_CONSECUTIVOS" xfId="26" xr:uid="{00000000-0005-0000-0000-000018000000}"/>
    <cellStyle name="20% - Énfasis6 2" xfId="27" xr:uid="{00000000-0005-0000-0000-000019000000}"/>
    <cellStyle name="20% - Énfasis6 2 2" xfId="28" xr:uid="{00000000-0005-0000-0000-00001A000000}"/>
    <cellStyle name="20% - Énfasis6 2 2 2" xfId="29" xr:uid="{00000000-0005-0000-0000-00001B000000}"/>
    <cellStyle name="20% - Énfasis6 2 3" xfId="30" xr:uid="{00000000-0005-0000-0000-00001C000000}"/>
    <cellStyle name="20% - Énfasis6 2_CONSECUTIVOS" xfId="31" xr:uid="{00000000-0005-0000-0000-00001D000000}"/>
    <cellStyle name="40% - Énfasis1 2" xfId="32" xr:uid="{00000000-0005-0000-0000-00001E000000}"/>
    <cellStyle name="40% - Énfasis1 2 2" xfId="33" xr:uid="{00000000-0005-0000-0000-00001F000000}"/>
    <cellStyle name="40% - Énfasis1 2 2 2" xfId="34" xr:uid="{00000000-0005-0000-0000-000020000000}"/>
    <cellStyle name="40% - Énfasis1 2 3" xfId="35" xr:uid="{00000000-0005-0000-0000-000021000000}"/>
    <cellStyle name="40% - Énfasis1 2_CONSECUTIVOS" xfId="36" xr:uid="{00000000-0005-0000-0000-000022000000}"/>
    <cellStyle name="40% - Énfasis2 2" xfId="37" xr:uid="{00000000-0005-0000-0000-000023000000}"/>
    <cellStyle name="40% - Énfasis2 2 2" xfId="38" xr:uid="{00000000-0005-0000-0000-000024000000}"/>
    <cellStyle name="40% - Énfasis2 2 2 2" xfId="39" xr:uid="{00000000-0005-0000-0000-000025000000}"/>
    <cellStyle name="40% - Énfasis2 2 3" xfId="40" xr:uid="{00000000-0005-0000-0000-000026000000}"/>
    <cellStyle name="40% - Énfasis2 2_CONSECUTIVOS" xfId="41" xr:uid="{00000000-0005-0000-0000-000027000000}"/>
    <cellStyle name="40% - Énfasis3 2" xfId="42" xr:uid="{00000000-0005-0000-0000-000028000000}"/>
    <cellStyle name="40% - Énfasis3 2 2" xfId="43" xr:uid="{00000000-0005-0000-0000-000029000000}"/>
    <cellStyle name="40% - Énfasis3 2 2 2" xfId="44" xr:uid="{00000000-0005-0000-0000-00002A000000}"/>
    <cellStyle name="40% - Énfasis3 2 3" xfId="45" xr:uid="{00000000-0005-0000-0000-00002B000000}"/>
    <cellStyle name="40% - Énfasis3 2_CONSECUTIVOS" xfId="46" xr:uid="{00000000-0005-0000-0000-00002C000000}"/>
    <cellStyle name="40% - Énfasis4 2" xfId="47" xr:uid="{00000000-0005-0000-0000-00002D000000}"/>
    <cellStyle name="40% - Énfasis4 2 2" xfId="48" xr:uid="{00000000-0005-0000-0000-00002E000000}"/>
    <cellStyle name="40% - Énfasis4 2 2 2" xfId="49" xr:uid="{00000000-0005-0000-0000-00002F000000}"/>
    <cellStyle name="40% - Énfasis4 2 3" xfId="50" xr:uid="{00000000-0005-0000-0000-000030000000}"/>
    <cellStyle name="40% - Énfasis4 2_CONSECUTIVOS" xfId="51" xr:uid="{00000000-0005-0000-0000-000031000000}"/>
    <cellStyle name="40% - Énfasis5 2" xfId="52" xr:uid="{00000000-0005-0000-0000-000032000000}"/>
    <cellStyle name="40% - Énfasis5 2 2" xfId="53" xr:uid="{00000000-0005-0000-0000-000033000000}"/>
    <cellStyle name="40% - Énfasis5 2 2 2" xfId="54" xr:uid="{00000000-0005-0000-0000-000034000000}"/>
    <cellStyle name="40% - Énfasis5 2 3" xfId="55" xr:uid="{00000000-0005-0000-0000-000035000000}"/>
    <cellStyle name="40% - Énfasis5 2_CONSECUTIVOS" xfId="56" xr:uid="{00000000-0005-0000-0000-000036000000}"/>
    <cellStyle name="40% - Énfasis6 2" xfId="57" xr:uid="{00000000-0005-0000-0000-000037000000}"/>
    <cellStyle name="40% - Énfasis6 2 2" xfId="58" xr:uid="{00000000-0005-0000-0000-000038000000}"/>
    <cellStyle name="40% - Énfasis6 2 2 2" xfId="59" xr:uid="{00000000-0005-0000-0000-000039000000}"/>
    <cellStyle name="40% - Énfasis6 2 3" xfId="60" xr:uid="{00000000-0005-0000-0000-00003A000000}"/>
    <cellStyle name="40% - Énfasis6 2_CONSECUTIVOS" xfId="61" xr:uid="{00000000-0005-0000-0000-00003B000000}"/>
    <cellStyle name="60% - Énfasis1 2" xfId="62" xr:uid="{00000000-0005-0000-0000-00003C000000}"/>
    <cellStyle name="60% - Énfasis1 2 2" xfId="63" xr:uid="{00000000-0005-0000-0000-00003D000000}"/>
    <cellStyle name="60% - Énfasis2 2" xfId="64" xr:uid="{00000000-0005-0000-0000-00003E000000}"/>
    <cellStyle name="60% - Énfasis2 2 2" xfId="65" xr:uid="{00000000-0005-0000-0000-00003F000000}"/>
    <cellStyle name="60% - Énfasis3 2" xfId="66" xr:uid="{00000000-0005-0000-0000-000040000000}"/>
    <cellStyle name="60% - Énfasis3 2 2" xfId="67" xr:uid="{00000000-0005-0000-0000-000041000000}"/>
    <cellStyle name="60% - Énfasis4 2" xfId="68" xr:uid="{00000000-0005-0000-0000-000042000000}"/>
    <cellStyle name="60% - Énfasis4 2 2" xfId="69" xr:uid="{00000000-0005-0000-0000-000043000000}"/>
    <cellStyle name="60% - Énfasis5 2" xfId="70" xr:uid="{00000000-0005-0000-0000-000044000000}"/>
    <cellStyle name="60% - Énfasis5 2 2" xfId="71" xr:uid="{00000000-0005-0000-0000-000045000000}"/>
    <cellStyle name="60% - Énfasis6 2" xfId="72" xr:uid="{00000000-0005-0000-0000-000046000000}"/>
    <cellStyle name="60% - Énfasis6 2 2" xfId="73" xr:uid="{00000000-0005-0000-0000-000047000000}"/>
    <cellStyle name="Buena 2" xfId="74" xr:uid="{00000000-0005-0000-0000-000048000000}"/>
    <cellStyle name="Buena 2 2" xfId="75" xr:uid="{00000000-0005-0000-0000-000049000000}"/>
    <cellStyle name="Cálculo 2" xfId="76" xr:uid="{00000000-0005-0000-0000-00004A000000}"/>
    <cellStyle name="Cálculo 2 2" xfId="77" xr:uid="{00000000-0005-0000-0000-00004B000000}"/>
    <cellStyle name="Celda de comprobación 2" xfId="78" xr:uid="{00000000-0005-0000-0000-00004C000000}"/>
    <cellStyle name="Celda de comprobación 2 2" xfId="79" xr:uid="{00000000-0005-0000-0000-00004D000000}"/>
    <cellStyle name="Celda vinculada 2" xfId="80" xr:uid="{00000000-0005-0000-0000-00004E000000}"/>
    <cellStyle name="Celda vinculada 2 2" xfId="81" xr:uid="{00000000-0005-0000-0000-00004F000000}"/>
    <cellStyle name="Encabezado 4 2" xfId="82" xr:uid="{00000000-0005-0000-0000-000050000000}"/>
    <cellStyle name="Encabezado 4 2 2" xfId="83" xr:uid="{00000000-0005-0000-0000-000051000000}"/>
    <cellStyle name="Énfasis1 2" xfId="84" xr:uid="{00000000-0005-0000-0000-000052000000}"/>
    <cellStyle name="Énfasis1 2 2" xfId="85" xr:uid="{00000000-0005-0000-0000-000053000000}"/>
    <cellStyle name="Énfasis2 2" xfId="86" xr:uid="{00000000-0005-0000-0000-000054000000}"/>
    <cellStyle name="Énfasis2 2 2" xfId="87" xr:uid="{00000000-0005-0000-0000-000055000000}"/>
    <cellStyle name="Énfasis3 2" xfId="88" xr:uid="{00000000-0005-0000-0000-000056000000}"/>
    <cellStyle name="Énfasis3 2 2" xfId="89" xr:uid="{00000000-0005-0000-0000-000057000000}"/>
    <cellStyle name="Énfasis4 2" xfId="90" xr:uid="{00000000-0005-0000-0000-000058000000}"/>
    <cellStyle name="Énfasis4 2 2" xfId="91" xr:uid="{00000000-0005-0000-0000-000059000000}"/>
    <cellStyle name="Énfasis5 2" xfId="92" xr:uid="{00000000-0005-0000-0000-00005A000000}"/>
    <cellStyle name="Énfasis5 2 2" xfId="93" xr:uid="{00000000-0005-0000-0000-00005B000000}"/>
    <cellStyle name="Énfasis6 2" xfId="94" xr:uid="{00000000-0005-0000-0000-00005C000000}"/>
    <cellStyle name="Énfasis6 2 2" xfId="95" xr:uid="{00000000-0005-0000-0000-00005D000000}"/>
    <cellStyle name="Entrada 2" xfId="96" xr:uid="{00000000-0005-0000-0000-00005E000000}"/>
    <cellStyle name="Entrada 2 2" xfId="97" xr:uid="{00000000-0005-0000-0000-00005F000000}"/>
    <cellStyle name="Entrada 2 2 2" xfId="98" xr:uid="{00000000-0005-0000-0000-000060000000}"/>
    <cellStyle name="Entrada 2 3" xfId="99" xr:uid="{00000000-0005-0000-0000-000061000000}"/>
    <cellStyle name="Entrada 2_CONSECUTIVOS" xfId="100" xr:uid="{00000000-0005-0000-0000-000062000000}"/>
    <cellStyle name="Incorrecto 2" xfId="101" xr:uid="{00000000-0005-0000-0000-000063000000}"/>
    <cellStyle name="Incorrecto 2 2" xfId="102" xr:uid="{00000000-0005-0000-0000-000064000000}"/>
    <cellStyle name="Millares" xfId="147" builtinId="3"/>
    <cellStyle name="Millares [0] 2" xfId="140" xr:uid="{00000000-0005-0000-0000-000065000000}"/>
    <cellStyle name="Millares [0] 2 2" xfId="151" xr:uid="{28C4CA4C-97A6-4F80-BF7F-7799426EA39F}"/>
    <cellStyle name="Millares [0] 2 2 2" xfId="196" xr:uid="{2B3F397A-33E3-4E58-8786-FA0E700203EE}"/>
    <cellStyle name="Millares [0] 2 3" xfId="191" xr:uid="{7CDDE65F-A0F8-442B-A633-7E18ACFD023F}"/>
    <cellStyle name="Millares [0] 2 4" xfId="150" xr:uid="{C5E69206-B992-4A87-9884-719AD4F5EEBB}"/>
    <cellStyle name="Millares [0] 2 5" xfId="195" xr:uid="{2991AB34-07C7-4341-8521-E91EEBEA1924}"/>
    <cellStyle name="Millares [0] 3" xfId="152" xr:uid="{9EAAFD09-E7E0-4588-A98E-E2F8C40270F9}"/>
    <cellStyle name="Millares [0] 3 2" xfId="153" xr:uid="{90A089FE-E60E-4592-AA4E-DBA3738D7DC9}"/>
    <cellStyle name="Millares [0] 4" xfId="154" xr:uid="{6ADA2DFA-293D-4A99-BEED-157177429199}"/>
    <cellStyle name="Millares [0] 4 2" xfId="197" xr:uid="{63E223FA-0D39-4333-B768-B03076E335E4}"/>
    <cellStyle name="Millares [0] 5" xfId="149" xr:uid="{F45FBE72-D7B7-437E-9487-C6156FFF3DD9}"/>
    <cellStyle name="Millares 10" xfId="155" xr:uid="{DC553AA2-7848-4CD1-9EC2-39B19DB503D9}"/>
    <cellStyle name="Millares 10 2" xfId="198" xr:uid="{34F20EE5-E235-435B-A340-8DD24FA00E9E}"/>
    <cellStyle name="Millares 11" xfId="156" xr:uid="{C044A398-C33A-4F85-9427-6CEB767FB72D}"/>
    <cellStyle name="Millares 11 2" xfId="199" xr:uid="{80BD2521-2F04-4ED0-A7D1-B858A8044C14}"/>
    <cellStyle name="Millares 12" xfId="157" xr:uid="{F24B5127-3390-4821-9D15-D65553D3CC3C}"/>
    <cellStyle name="Millares 12 2" xfId="200" xr:uid="{3550CFF7-F8C8-4C0E-9341-5A8DFA3B084B}"/>
    <cellStyle name="Millares 13" xfId="158" xr:uid="{786C4FE4-94C4-45D5-82F4-CFE29713AFD8}"/>
    <cellStyle name="Millares 13 2" xfId="201" xr:uid="{56D6F949-7AB0-498C-9FA2-5C7DA2C96A4A}"/>
    <cellStyle name="Millares 14" xfId="148" xr:uid="{B6D5923D-930E-44F4-BA30-B973F7055DED}"/>
    <cellStyle name="Millares 15" xfId="190" xr:uid="{CDA4DE1E-1321-4DB2-B732-A595F9D4DEA9}"/>
    <cellStyle name="Millares 16" xfId="189" xr:uid="{EC5E41F6-FCF4-4A44-995F-86046335E756}"/>
    <cellStyle name="Millares 17" xfId="194" xr:uid="{D85AD941-8677-415D-8B56-D5BC10BBA993}"/>
    <cellStyle name="Millares 2" xfId="129" xr:uid="{00000000-0005-0000-0000-000066000000}"/>
    <cellStyle name="Millares 2 10" xfId="159" xr:uid="{FDBFA694-8DB7-4CCB-8278-317066F02861}"/>
    <cellStyle name="Millares 2 2" xfId="132" xr:uid="{00000000-0005-0000-0000-000067000000}"/>
    <cellStyle name="Millares 2 2 2" xfId="134" xr:uid="{00000000-0005-0000-0000-000068000000}"/>
    <cellStyle name="Millares 2 2 2 2" xfId="162" xr:uid="{27520946-C435-4528-8079-67E787FFDA70}"/>
    <cellStyle name="Millares 2 2 2 3" xfId="161" xr:uid="{1B565302-E290-4F96-B7F5-159A8F12E754}"/>
    <cellStyle name="Millares 2 2 3" xfId="136" xr:uid="{00000000-0005-0000-0000-000069000000}"/>
    <cellStyle name="Millares 2 2 3 2" xfId="164" xr:uid="{0B6D503C-6C1B-4A52-92B6-056AAF1363FF}"/>
    <cellStyle name="Millares 2 2 3 3" xfId="163" xr:uid="{5A7120B9-0B64-4AFA-9971-48BD7580861E}"/>
    <cellStyle name="Millares 2 2 4" xfId="139" xr:uid="{00000000-0005-0000-0000-00006A000000}"/>
    <cellStyle name="Millares 2 2 4 2" xfId="165" xr:uid="{A1D41189-9543-4014-8E32-01E038EAB06D}"/>
    <cellStyle name="Millares 2 2 5" xfId="142" xr:uid="{00000000-0005-0000-0000-00006B000000}"/>
    <cellStyle name="Millares 2 2 6" xfId="144" xr:uid="{00000000-0005-0000-0000-00006C000000}"/>
    <cellStyle name="Millares 2 2 7" xfId="146" xr:uid="{00000000-0005-0000-0000-00006D000000}"/>
    <cellStyle name="Millares 2 2 8" xfId="160" xr:uid="{F01263CE-636A-4EBE-91C1-B5DBD59E9B02}"/>
    <cellStyle name="Millares 2 3" xfId="131" xr:uid="{00000000-0005-0000-0000-00006E000000}"/>
    <cellStyle name="Millares 2 3 2" xfId="167" xr:uid="{C1CCE71A-AC4B-4AE8-9EC6-77FF4C5E39A4}"/>
    <cellStyle name="Millares 2 3 3" xfId="166" xr:uid="{7C45AFC0-2BF8-40DD-8D77-385503DDE791}"/>
    <cellStyle name="Millares 2 4" xfId="133" xr:uid="{00000000-0005-0000-0000-00006F000000}"/>
    <cellStyle name="Millares 2 4 2" xfId="169" xr:uid="{F5B016AF-6151-41B5-AA4C-973311DD090B}"/>
    <cellStyle name="Millares 2 4 3" xfId="168" xr:uid="{A97DB436-98F5-4B3F-8E34-4B68D343D0C2}"/>
    <cellStyle name="Millares 2 5" xfId="135" xr:uid="{00000000-0005-0000-0000-000070000000}"/>
    <cellStyle name="Millares 2 5 2" xfId="170" xr:uid="{3D66A211-7020-41DB-A84F-E11FFBB0DDFB}"/>
    <cellStyle name="Millares 2 6" xfId="138" xr:uid="{00000000-0005-0000-0000-000071000000}"/>
    <cellStyle name="Millares 2 7" xfId="141" xr:uid="{00000000-0005-0000-0000-000072000000}"/>
    <cellStyle name="Millares 2 8" xfId="143" xr:uid="{00000000-0005-0000-0000-000073000000}"/>
    <cellStyle name="Millares 2 9" xfId="145" xr:uid="{00000000-0005-0000-0000-000074000000}"/>
    <cellStyle name="Millares 3" xfId="171" xr:uid="{F2B91CAE-CAA4-4B30-A3CE-EDC41A0D8274}"/>
    <cellStyle name="Millares 3 2" xfId="172" xr:uid="{B738730F-B3E5-434F-BFCF-9A9ABB91E7D2}"/>
    <cellStyle name="Millares 4" xfId="173" xr:uid="{BA3B1601-03E5-4FE2-B473-EAFC04D61E03}"/>
    <cellStyle name="Millares 4 2" xfId="174" xr:uid="{9D3F9BCB-C8EE-422E-AD32-72FDC98B498A}"/>
    <cellStyle name="Millares 5" xfId="175" xr:uid="{0133F626-4D3C-49B6-A078-9FE71D3EEF18}"/>
    <cellStyle name="Millares 5 2" xfId="176" xr:uid="{0FB47A07-403A-4C7F-B143-6B280429A385}"/>
    <cellStyle name="Millares 6" xfId="177" xr:uid="{094E8902-2657-41DA-8581-36890031CF23}"/>
    <cellStyle name="Millares 6 2" xfId="178" xr:uid="{B076CF13-724A-4AE6-AD11-DA243C68AE9A}"/>
    <cellStyle name="Millares 7" xfId="179" xr:uid="{C65A808A-5969-4410-B479-295D521E8D97}"/>
    <cellStyle name="Millares 7 2" xfId="180" xr:uid="{52AC35BD-E902-4837-AB36-040976CA963F}"/>
    <cellStyle name="Millares 8" xfId="181" xr:uid="{4F109E61-1D86-44C5-9BAE-B4283AD14373}"/>
    <cellStyle name="Millares 8 2" xfId="202" xr:uid="{19D31C2F-1E85-4E07-A86D-51EDF8C01EA3}"/>
    <cellStyle name="Millares 9" xfId="182" xr:uid="{1D8B9F81-9BF2-4252-BA38-D8117DA15B3D}"/>
    <cellStyle name="Millares 9 2" xfId="203" xr:uid="{3F659BF1-F480-4000-9030-A8371977D66B}"/>
    <cellStyle name="Moneda [0]" xfId="1" builtinId="7"/>
    <cellStyle name="Moneda 2" xfId="130" xr:uid="{00000000-0005-0000-0000-000076000000}"/>
    <cellStyle name="Moneda 2 2" xfId="137" xr:uid="{00000000-0005-0000-0000-000077000000}"/>
    <cellStyle name="Moneda 2 2 2" xfId="185" xr:uid="{FE1E8382-BB0F-4472-9E1F-7731D117CFCE}"/>
    <cellStyle name="Moneda 2 2 2 2" xfId="206" xr:uid="{74C6D492-8A54-4CA0-96C5-7A9E2F2D6898}"/>
    <cellStyle name="Moneda 2 2 3" xfId="193" xr:uid="{282DBA67-A97B-4B59-9A7B-1F618E940ABE}"/>
    <cellStyle name="Moneda 2 2 4" xfId="184" xr:uid="{48770216-BB5F-4A92-A6DC-59D67BEFA958}"/>
    <cellStyle name="Moneda 2 2 5" xfId="205" xr:uid="{7FF52192-4B7E-4F6D-946B-5A6CEC33C05E}"/>
    <cellStyle name="Moneda 2 3" xfId="186" xr:uid="{32BD9DB6-BDDA-4131-B3AD-CFE3207568EE}"/>
    <cellStyle name="Moneda 2 3 2" xfId="207" xr:uid="{87AE764A-6CAD-48DB-B526-2F7A1F6CCB58}"/>
    <cellStyle name="Moneda 2 4" xfId="192" xr:uid="{09DF953A-5708-495C-8201-95B0DE535BF1}"/>
    <cellStyle name="Moneda 2 5" xfId="183" xr:uid="{FAB19F92-9353-434C-A2E5-EE04F45EA10A}"/>
    <cellStyle name="Moneda 2 6" xfId="204" xr:uid="{080990C5-7E7E-4BCD-9B0F-8429494761B4}"/>
    <cellStyle name="Neutral 2" xfId="103" xr:uid="{00000000-0005-0000-0000-000078000000}"/>
    <cellStyle name="Neutral 2 2" xfId="104" xr:uid="{00000000-0005-0000-0000-000079000000}"/>
    <cellStyle name="Normal" xfId="0" builtinId="0"/>
    <cellStyle name="Notas 2" xfId="105" xr:uid="{00000000-0005-0000-0000-00007B000000}"/>
    <cellStyle name="Notas 2 2" xfId="106" xr:uid="{00000000-0005-0000-0000-00007C000000}"/>
    <cellStyle name="Notas 2 2 2" xfId="107" xr:uid="{00000000-0005-0000-0000-00007D000000}"/>
    <cellStyle name="Notas 2 3" xfId="108" xr:uid="{00000000-0005-0000-0000-00007E000000}"/>
    <cellStyle name="Notas 2_CONSECUTIVOS" xfId="109" xr:uid="{00000000-0005-0000-0000-00007F000000}"/>
    <cellStyle name="Porcentaje 2" xfId="188" xr:uid="{9E2F3B04-6D01-4164-B343-0FED36DC9953}"/>
    <cellStyle name="Porcentaje 3" xfId="187" xr:uid="{5F628135-7DDC-41AD-AEFE-4761863AA9A1}"/>
    <cellStyle name="Salida 2" xfId="110" xr:uid="{00000000-0005-0000-0000-000080000000}"/>
    <cellStyle name="Salida 2 2" xfId="111" xr:uid="{00000000-0005-0000-0000-000081000000}"/>
    <cellStyle name="Texto de advertencia 2" xfId="112" xr:uid="{00000000-0005-0000-0000-000082000000}"/>
    <cellStyle name="Texto de advertencia 2 2" xfId="113" xr:uid="{00000000-0005-0000-0000-000083000000}"/>
    <cellStyle name="Texto de advertencia 2 2 2" xfId="114" xr:uid="{00000000-0005-0000-0000-000084000000}"/>
    <cellStyle name="Texto de advertencia 2 3" xfId="115" xr:uid="{00000000-0005-0000-0000-000085000000}"/>
    <cellStyle name="Texto de advertencia 2_CONSECUTIVOS" xfId="116" xr:uid="{00000000-0005-0000-0000-000086000000}"/>
    <cellStyle name="Texto explicativo 2" xfId="117" xr:uid="{00000000-0005-0000-0000-000087000000}"/>
    <cellStyle name="Texto explicativo 2 2" xfId="118" xr:uid="{00000000-0005-0000-0000-000088000000}"/>
    <cellStyle name="Título 1 2" xfId="119" xr:uid="{00000000-0005-0000-0000-000089000000}"/>
    <cellStyle name="Título 1 2 2" xfId="120" xr:uid="{00000000-0005-0000-0000-00008A000000}"/>
    <cellStyle name="Título 2 2" xfId="121" xr:uid="{00000000-0005-0000-0000-00008B000000}"/>
    <cellStyle name="Título 2 2 2" xfId="122" xr:uid="{00000000-0005-0000-0000-00008C000000}"/>
    <cellStyle name="Título 3 2" xfId="123" xr:uid="{00000000-0005-0000-0000-00008D000000}"/>
    <cellStyle name="Título 3 2 2" xfId="124" xr:uid="{00000000-0005-0000-0000-00008E000000}"/>
    <cellStyle name="Título 4" xfId="125" xr:uid="{00000000-0005-0000-0000-00008F000000}"/>
    <cellStyle name="Título 4 2" xfId="126" xr:uid="{00000000-0005-0000-0000-000090000000}"/>
    <cellStyle name="Total 2" xfId="127" xr:uid="{00000000-0005-0000-0000-000091000000}"/>
    <cellStyle name="Total 2 2" xfId="128" xr:uid="{00000000-0005-0000-0000-000092000000}"/>
  </cellStyles>
  <dxfs count="0"/>
  <tableStyles count="0" defaultTableStyle="TableStyleMedium2" defaultPivotStyle="PivotStyleLight16"/>
  <colors>
    <mruColors>
      <color rgb="FFFFCCFF"/>
      <color rgb="FFFF00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10</v>
      </c>
      <c r="B1" s="6"/>
    </row>
    <row r="2" spans="1:3" ht="18.75" x14ac:dyDescent="0.3">
      <c r="A2" s="2" t="s">
        <v>9</v>
      </c>
      <c r="B2" s="11" t="e">
        <f>VLOOKUP($B$1,#REF!,3,0)</f>
        <v>#REF!</v>
      </c>
    </row>
    <row r="3" spans="1:3" ht="18.75" x14ac:dyDescent="0.3">
      <c r="A3" s="2" t="s">
        <v>17</v>
      </c>
      <c r="B3" s="11" t="e">
        <f>VLOOKUP($B$1,#REF!,10,0)</f>
        <v>#REF!</v>
      </c>
    </row>
    <row r="4" spans="1:3" ht="18.75" x14ac:dyDescent="0.3">
      <c r="A4" s="2" t="s">
        <v>25</v>
      </c>
      <c r="B4" s="11" t="e">
        <f>VLOOKUP($B$1,#REF!,9,0)</f>
        <v>#REF!</v>
      </c>
      <c r="C4" s="7"/>
    </row>
    <row r="5" spans="1:3" ht="18.75" x14ac:dyDescent="0.3">
      <c r="A5" s="2" t="s">
        <v>11</v>
      </c>
      <c r="B5" s="15" t="e">
        <f>VLOOKUP($B$1,#REF!,20,0)</f>
        <v>#REF!</v>
      </c>
      <c r="C5" s="12"/>
    </row>
    <row r="6" spans="1:3" ht="18.75" x14ac:dyDescent="0.3">
      <c r="A6" s="2" t="s">
        <v>12</v>
      </c>
      <c r="B6" s="13" t="e">
        <f>VLOOKUP($B$1,#REF!,21,0)</f>
        <v>#REF!</v>
      </c>
    </row>
    <row r="7" spans="1:3" ht="18.75" x14ac:dyDescent="0.3">
      <c r="A7" s="2" t="s">
        <v>13</v>
      </c>
      <c r="B7" s="15" t="e">
        <f>VLOOKUP($B$1,#REF!,27,0)</f>
        <v>#REF!</v>
      </c>
      <c r="C7" s="1"/>
    </row>
    <row r="8" spans="1:3" ht="18.75" x14ac:dyDescent="0.3">
      <c r="A8" s="2" t="s">
        <v>14</v>
      </c>
      <c r="B8" s="15" t="e">
        <f>VLOOKUP($B$1,#REF!,28,0)</f>
        <v>#REF!</v>
      </c>
      <c r="C8" s="1"/>
    </row>
    <row r="9" spans="1:3" ht="18.75" x14ac:dyDescent="0.3">
      <c r="A9" s="2" t="s">
        <v>15</v>
      </c>
      <c r="B9" s="13" t="e">
        <f>VLOOKUP($B$1,#REF!,29,0)</f>
        <v>#REF!</v>
      </c>
    </row>
    <row r="10" spans="1:3" ht="18.75" x14ac:dyDescent="0.3">
      <c r="A10" s="2" t="s">
        <v>8</v>
      </c>
      <c r="B10" s="17" t="e">
        <f>VLOOKUP($B$1,#REF!,30,0)</f>
        <v>#REF!</v>
      </c>
      <c r="C10" s="16"/>
    </row>
    <row r="11" spans="1:3" ht="18.75" x14ac:dyDescent="0.3">
      <c r="A11" s="2" t="s">
        <v>16</v>
      </c>
      <c r="B11" s="14" t="e">
        <f>VLOOKUP($B$1,#REF!,31,0)</f>
        <v>#REF!</v>
      </c>
    </row>
    <row r="12" spans="1:3" ht="18.75" x14ac:dyDescent="0.3">
      <c r="A12" s="4" t="s">
        <v>24</v>
      </c>
      <c r="B12" s="14"/>
    </row>
    <row r="19" spans="1:6" x14ac:dyDescent="0.25">
      <c r="A19" s="78" t="s">
        <v>23</v>
      </c>
      <c r="B19" s="78"/>
      <c r="C19" s="78"/>
      <c r="D19" s="78"/>
      <c r="E19" s="78"/>
      <c r="F19" s="78"/>
    </row>
    <row r="20" spans="1:6" ht="74.25" customHeight="1" x14ac:dyDescent="0.25">
      <c r="A20" s="8" t="s">
        <v>18</v>
      </c>
      <c r="B20" s="8" t="s">
        <v>4</v>
      </c>
      <c r="C20" s="10" t="s">
        <v>19</v>
      </c>
      <c r="D20" s="10" t="s">
        <v>21</v>
      </c>
      <c r="E20" s="10" t="s">
        <v>22</v>
      </c>
      <c r="F20" s="10" t="s">
        <v>20</v>
      </c>
    </row>
    <row r="21" spans="1:6" x14ac:dyDescent="0.25">
      <c r="A21" s="6"/>
      <c r="B21" s="18"/>
      <c r="C21" s="6"/>
      <c r="D21" s="6"/>
      <c r="E21" s="6"/>
      <c r="F21" s="6"/>
    </row>
    <row r="22" spans="1:6" x14ac:dyDescent="0.25">
      <c r="A22" s="6"/>
      <c r="B22" s="18"/>
      <c r="C22" s="6"/>
      <c r="D22" s="6"/>
      <c r="E22" s="6"/>
      <c r="F22" s="6"/>
    </row>
    <row r="23" spans="1:6" x14ac:dyDescent="0.25">
      <c r="A23" s="6"/>
      <c r="B23" s="18"/>
      <c r="C23" s="6"/>
      <c r="D23" s="6"/>
      <c r="E23" s="6"/>
      <c r="F23" s="6"/>
    </row>
    <row r="24" spans="1:6" x14ac:dyDescent="0.25">
      <c r="A24" s="6"/>
      <c r="B24" s="18"/>
      <c r="C24" s="6"/>
      <c r="D24" s="6"/>
      <c r="E24" s="6"/>
      <c r="F24" s="6"/>
    </row>
    <row r="25" spans="1:6" x14ac:dyDescent="0.25">
      <c r="A25" s="6"/>
      <c r="B25" s="18"/>
      <c r="C25" s="6"/>
      <c r="D25" s="6"/>
      <c r="E25" s="6"/>
      <c r="F25" s="6"/>
    </row>
    <row r="26" spans="1:6" x14ac:dyDescent="0.25">
      <c r="A26" s="6"/>
      <c r="B26" s="18"/>
      <c r="C26" s="6"/>
      <c r="D26" s="6"/>
      <c r="E26" s="6"/>
      <c r="F26" s="6"/>
    </row>
    <row r="27" spans="1:6" x14ac:dyDescent="0.25">
      <c r="A27" s="6"/>
      <c r="B27" s="18"/>
      <c r="C27" s="6"/>
      <c r="D27" s="6"/>
      <c r="E27" s="6"/>
      <c r="F27" s="6"/>
    </row>
    <row r="28" spans="1:6" x14ac:dyDescent="0.25">
      <c r="A28" s="19"/>
      <c r="B28" s="18"/>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D8259-0C38-4AB4-8F71-0F5E65B2B683}">
  <dimension ref="A1:O323"/>
  <sheetViews>
    <sheetView tabSelected="1" zoomScaleNormal="100" workbookViewId="0">
      <pane ySplit="1" topLeftCell="A294" activePane="bottomLeft" state="frozen"/>
      <selection pane="bottomLeft" activeCell="B304" sqref="B304"/>
    </sheetView>
  </sheetViews>
  <sheetFormatPr baseColWidth="10" defaultRowHeight="15" x14ac:dyDescent="0.25"/>
  <cols>
    <col min="1" max="1" width="19.42578125" customWidth="1"/>
    <col min="2" max="2" width="16.28515625" style="32" customWidth="1"/>
    <col min="3" max="3" width="16.7109375" customWidth="1"/>
    <col min="4" max="4" width="11.85546875" customWidth="1"/>
    <col min="5" max="5" width="50.140625" customWidth="1"/>
    <col min="7" max="7" width="20.28515625" bestFit="1" customWidth="1"/>
    <col min="8" max="8" width="16" customWidth="1"/>
    <col min="9" max="9" width="24.85546875" style="33" customWidth="1"/>
    <col min="10" max="10" width="11.42578125" style="33"/>
    <col min="12" max="12" width="12.42578125" style="27" customWidth="1"/>
    <col min="13" max="13" width="13.28515625" customWidth="1"/>
    <col min="14" max="14" width="11.42578125" style="27"/>
  </cols>
  <sheetData>
    <row r="1" spans="1:14" ht="62.25" customHeight="1" x14ac:dyDescent="0.25">
      <c r="A1" s="79" t="s">
        <v>1306</v>
      </c>
      <c r="B1" s="80"/>
      <c r="C1" s="80"/>
      <c r="D1" s="80"/>
      <c r="E1" s="80"/>
      <c r="F1" s="80"/>
      <c r="G1" s="80"/>
      <c r="H1" s="80"/>
      <c r="I1" s="80"/>
      <c r="J1" s="80"/>
      <c r="K1" s="80"/>
      <c r="L1" s="80"/>
      <c r="M1" s="84"/>
      <c r="N1" s="34" t="s">
        <v>48</v>
      </c>
    </row>
    <row r="2" spans="1:14" ht="102" customHeight="1" x14ac:dyDescent="0.25">
      <c r="A2" s="22" t="s">
        <v>0</v>
      </c>
      <c r="B2" s="22" t="s">
        <v>5</v>
      </c>
      <c r="C2" s="22" t="s">
        <v>1</v>
      </c>
      <c r="D2" s="22" t="s">
        <v>6</v>
      </c>
      <c r="E2" s="22" t="s">
        <v>27</v>
      </c>
      <c r="F2" s="22" t="s">
        <v>28</v>
      </c>
      <c r="G2" s="22" t="s">
        <v>7</v>
      </c>
      <c r="H2" s="22" t="s">
        <v>26</v>
      </c>
      <c r="I2" s="22" t="s">
        <v>31</v>
      </c>
      <c r="J2" s="22" t="s">
        <v>30</v>
      </c>
      <c r="K2" s="22" t="s">
        <v>2</v>
      </c>
      <c r="L2" s="22" t="s">
        <v>3</v>
      </c>
      <c r="M2" s="23" t="s">
        <v>29</v>
      </c>
      <c r="N2" s="35">
        <v>44469</v>
      </c>
    </row>
    <row r="3" spans="1:14" s="27" customFormat="1" ht="278.25" customHeight="1" x14ac:dyDescent="0.25">
      <c r="A3" s="41" t="s">
        <v>92</v>
      </c>
      <c r="B3" s="41" t="s">
        <v>80</v>
      </c>
      <c r="C3" s="69" t="s">
        <v>85</v>
      </c>
      <c r="D3" s="49" t="s">
        <v>86</v>
      </c>
      <c r="E3" s="69" t="s">
        <v>84</v>
      </c>
      <c r="F3" s="42">
        <f>+N2</f>
        <v>44469</v>
      </c>
      <c r="G3" s="43">
        <v>21084622326</v>
      </c>
      <c r="H3" s="41" t="s">
        <v>93</v>
      </c>
      <c r="I3" s="44" t="s">
        <v>293</v>
      </c>
      <c r="J3" s="41" t="s">
        <v>150</v>
      </c>
      <c r="K3" s="42">
        <v>41920</v>
      </c>
      <c r="L3" s="42">
        <v>44926</v>
      </c>
      <c r="M3" s="45" t="str">
        <f>IF((ROUND((($N$2-$K3)/(EDATE($L3,0)-$K3)*100),2))&gt;100,"100%",CONCATENATE((ROUND((($N$2-$K3)/(EDATE($L3,0)-$K3)*100),0)),"%"))</f>
        <v>85%</v>
      </c>
      <c r="N3" s="40"/>
    </row>
    <row r="4" spans="1:14" ht="75" customHeight="1" x14ac:dyDescent="0.25">
      <c r="A4" s="41" t="s">
        <v>51</v>
      </c>
      <c r="B4" s="41" t="s">
        <v>52</v>
      </c>
      <c r="C4" s="69" t="s">
        <v>53</v>
      </c>
      <c r="D4" s="49" t="s">
        <v>54</v>
      </c>
      <c r="E4" s="69" t="s">
        <v>55</v>
      </c>
      <c r="F4" s="42">
        <v>42759</v>
      </c>
      <c r="G4" s="43">
        <v>0</v>
      </c>
      <c r="H4" s="41" t="s">
        <v>56</v>
      </c>
      <c r="I4" s="41" t="s">
        <v>56</v>
      </c>
      <c r="J4" s="41"/>
      <c r="K4" s="42">
        <v>42759</v>
      </c>
      <c r="L4" s="42">
        <v>44584</v>
      </c>
      <c r="M4" s="45" t="str">
        <f t="shared" ref="M4:M19" si="0">IF((ROUND((($N$2-$K4)/(EDATE($L4,0)-$K4)*100),2))&gt;100,"100%",CONCATENATE((ROUND((($N$2-$K4)/(EDATE($L4,0)-$K4)*100),0)),"%"))</f>
        <v>94%</v>
      </c>
      <c r="N4" s="31"/>
    </row>
    <row r="5" spans="1:14" ht="49.5" customHeight="1" x14ac:dyDescent="0.25">
      <c r="A5" s="41" t="s">
        <v>59</v>
      </c>
      <c r="B5" s="41" t="s">
        <v>58</v>
      </c>
      <c r="C5" s="69" t="s">
        <v>60</v>
      </c>
      <c r="D5" s="49" t="s">
        <v>61</v>
      </c>
      <c r="E5" s="69" t="s">
        <v>62</v>
      </c>
      <c r="F5" s="42">
        <v>42773</v>
      </c>
      <c r="G5" s="43">
        <v>0</v>
      </c>
      <c r="H5" s="41" t="s">
        <v>56</v>
      </c>
      <c r="I5" s="41" t="s">
        <v>56</v>
      </c>
      <c r="J5" s="41"/>
      <c r="K5" s="42">
        <v>42773</v>
      </c>
      <c r="L5" s="42">
        <v>44598</v>
      </c>
      <c r="M5" s="45" t="str">
        <f t="shared" si="0"/>
        <v>93%</v>
      </c>
      <c r="N5" s="31"/>
    </row>
    <row r="6" spans="1:14" ht="72.75" customHeight="1" x14ac:dyDescent="0.25">
      <c r="A6" s="41" t="s">
        <v>63</v>
      </c>
      <c r="B6" s="41" t="s">
        <v>58</v>
      </c>
      <c r="C6" s="69" t="s">
        <v>64</v>
      </c>
      <c r="D6" s="49" t="s">
        <v>65</v>
      </c>
      <c r="E6" s="69" t="s">
        <v>66</v>
      </c>
      <c r="F6" s="42">
        <v>42789</v>
      </c>
      <c r="G6" s="43">
        <v>0</v>
      </c>
      <c r="H6" s="41" t="s">
        <v>56</v>
      </c>
      <c r="I6" s="41" t="s">
        <v>56</v>
      </c>
      <c r="J6" s="41"/>
      <c r="K6" s="42">
        <v>42795</v>
      </c>
      <c r="L6" s="42">
        <v>44621</v>
      </c>
      <c r="M6" s="45" t="str">
        <f t="shared" si="0"/>
        <v>92%</v>
      </c>
      <c r="N6" s="31"/>
    </row>
    <row r="7" spans="1:14" ht="101.25" customHeight="1" x14ac:dyDescent="0.25">
      <c r="A7" s="41" t="s">
        <v>69</v>
      </c>
      <c r="B7" s="41" t="s">
        <v>58</v>
      </c>
      <c r="C7" s="69" t="s">
        <v>70</v>
      </c>
      <c r="D7" s="49" t="s">
        <v>71</v>
      </c>
      <c r="E7" s="69" t="s">
        <v>72</v>
      </c>
      <c r="F7" s="42">
        <v>42865</v>
      </c>
      <c r="G7" s="43">
        <v>0</v>
      </c>
      <c r="H7" s="41" t="s">
        <v>56</v>
      </c>
      <c r="I7" s="41" t="s">
        <v>56</v>
      </c>
      <c r="J7" s="41"/>
      <c r="K7" s="42">
        <v>42866</v>
      </c>
      <c r="L7" s="42">
        <v>44691</v>
      </c>
      <c r="M7" s="45" t="str">
        <f t="shared" si="0"/>
        <v>88%</v>
      </c>
      <c r="N7" s="31"/>
    </row>
    <row r="8" spans="1:14" s="27" customFormat="1" ht="61.5" customHeight="1" x14ac:dyDescent="0.25">
      <c r="A8" s="41" t="s">
        <v>73</v>
      </c>
      <c r="B8" s="41" t="s">
        <v>58</v>
      </c>
      <c r="C8" s="69" t="s">
        <v>74</v>
      </c>
      <c r="D8" s="49" t="s">
        <v>75</v>
      </c>
      <c r="E8" s="69" t="s">
        <v>76</v>
      </c>
      <c r="F8" s="42">
        <v>42908</v>
      </c>
      <c r="G8" s="43">
        <v>0</v>
      </c>
      <c r="H8" s="41" t="s">
        <v>56</v>
      </c>
      <c r="I8" s="41" t="s">
        <v>56</v>
      </c>
      <c r="J8" s="41"/>
      <c r="K8" s="42">
        <v>42909</v>
      </c>
      <c r="L8" s="42">
        <v>44734</v>
      </c>
      <c r="M8" s="45" t="str">
        <f t="shared" si="0"/>
        <v>85%</v>
      </c>
      <c r="N8" s="31"/>
    </row>
    <row r="9" spans="1:14" s="27" customFormat="1" ht="83.25" customHeight="1" x14ac:dyDescent="0.25">
      <c r="A9" s="41" t="s">
        <v>77</v>
      </c>
      <c r="B9" s="41" t="s">
        <v>58</v>
      </c>
      <c r="C9" s="69" t="s">
        <v>78</v>
      </c>
      <c r="D9" s="49"/>
      <c r="E9" s="69" t="s">
        <v>79</v>
      </c>
      <c r="F9" s="42">
        <v>42915</v>
      </c>
      <c r="G9" s="43">
        <v>0</v>
      </c>
      <c r="H9" s="41" t="s">
        <v>56</v>
      </c>
      <c r="I9" s="41" t="s">
        <v>56</v>
      </c>
      <c r="J9" s="41"/>
      <c r="K9" s="42">
        <v>42915</v>
      </c>
      <c r="L9" s="42">
        <v>44741</v>
      </c>
      <c r="M9" s="45" t="str">
        <f t="shared" si="0"/>
        <v>85%</v>
      </c>
      <c r="N9" s="31"/>
    </row>
    <row r="10" spans="1:14" s="27" customFormat="1" ht="264" customHeight="1" x14ac:dyDescent="0.25">
      <c r="A10" s="41" t="s">
        <v>147</v>
      </c>
      <c r="B10" s="41" t="s">
        <v>80</v>
      </c>
      <c r="C10" s="69" t="s">
        <v>57</v>
      </c>
      <c r="D10" s="49" t="s">
        <v>54</v>
      </c>
      <c r="E10" s="69" t="s">
        <v>148</v>
      </c>
      <c r="F10" s="42">
        <v>43410</v>
      </c>
      <c r="G10" s="43">
        <v>5074000000</v>
      </c>
      <c r="H10" s="41" t="s">
        <v>149</v>
      </c>
      <c r="I10" s="41" t="s">
        <v>1296</v>
      </c>
      <c r="J10" s="41" t="s">
        <v>1297</v>
      </c>
      <c r="K10" s="42">
        <v>43410</v>
      </c>
      <c r="L10" s="42">
        <v>44530</v>
      </c>
      <c r="M10" s="45" t="str">
        <f t="shared" si="0"/>
        <v>95%</v>
      </c>
      <c r="N10" s="31"/>
    </row>
    <row r="11" spans="1:14" s="27" customFormat="1" ht="104.25" customHeight="1" x14ac:dyDescent="0.25">
      <c r="A11" s="41" t="s">
        <v>885</v>
      </c>
      <c r="B11" s="41" t="s">
        <v>138</v>
      </c>
      <c r="C11" s="69" t="s">
        <v>91</v>
      </c>
      <c r="D11" s="49" t="s">
        <v>90</v>
      </c>
      <c r="E11" s="69" t="s">
        <v>145</v>
      </c>
      <c r="F11" s="42">
        <v>43711</v>
      </c>
      <c r="G11" s="46" t="s">
        <v>146</v>
      </c>
      <c r="H11" s="41" t="s">
        <v>37</v>
      </c>
      <c r="I11" s="41" t="s">
        <v>1298</v>
      </c>
      <c r="J11" s="41" t="s">
        <v>37</v>
      </c>
      <c r="K11" s="42">
        <v>43718</v>
      </c>
      <c r="L11" s="42">
        <v>44755</v>
      </c>
      <c r="M11" s="45" t="str">
        <f t="shared" si="0"/>
        <v>72%</v>
      </c>
      <c r="N11" s="31"/>
    </row>
    <row r="12" spans="1:14" s="27" customFormat="1" ht="82.5" customHeight="1" x14ac:dyDescent="0.25">
      <c r="A12" s="41" t="s">
        <v>151</v>
      </c>
      <c r="B12" s="41" t="s">
        <v>58</v>
      </c>
      <c r="C12" s="69" t="s">
        <v>32</v>
      </c>
      <c r="D12" s="49" t="s">
        <v>103</v>
      </c>
      <c r="E12" s="69" t="s">
        <v>152</v>
      </c>
      <c r="F12" s="42">
        <v>43831</v>
      </c>
      <c r="G12" s="46" t="s">
        <v>153</v>
      </c>
      <c r="H12" s="41" t="s">
        <v>38</v>
      </c>
      <c r="I12" s="41" t="s">
        <v>886</v>
      </c>
      <c r="J12" s="41" t="s">
        <v>38</v>
      </c>
      <c r="K12" s="42">
        <v>43831</v>
      </c>
      <c r="L12" s="42">
        <v>44387</v>
      </c>
      <c r="M12" s="45" t="str">
        <f t="shared" si="0"/>
        <v>100%</v>
      </c>
      <c r="N12" s="31"/>
    </row>
    <row r="13" spans="1:14" s="27" customFormat="1" ht="104.25" customHeight="1" x14ac:dyDescent="0.25">
      <c r="A13" s="28" t="s">
        <v>165</v>
      </c>
      <c r="B13" s="29" t="s">
        <v>87</v>
      </c>
      <c r="C13" s="20" t="s">
        <v>34</v>
      </c>
      <c r="D13" s="26" t="s">
        <v>166</v>
      </c>
      <c r="E13" s="37" t="s">
        <v>167</v>
      </c>
      <c r="F13" s="38">
        <v>43861</v>
      </c>
      <c r="G13" s="21">
        <v>33000000</v>
      </c>
      <c r="H13" s="26" t="s">
        <v>40</v>
      </c>
      <c r="I13" s="30" t="s">
        <v>1037</v>
      </c>
      <c r="J13" s="41" t="s">
        <v>1290</v>
      </c>
      <c r="K13" s="25">
        <v>43862</v>
      </c>
      <c r="L13" s="39">
        <v>44530</v>
      </c>
      <c r="M13" s="45" t="str">
        <f t="shared" si="0"/>
        <v>91%</v>
      </c>
      <c r="N13" s="31"/>
    </row>
    <row r="14" spans="1:14" s="27" customFormat="1" ht="104.25" customHeight="1" x14ac:dyDescent="0.25">
      <c r="A14" s="41" t="s">
        <v>185</v>
      </c>
      <c r="B14" s="41" t="s">
        <v>58</v>
      </c>
      <c r="C14" s="69" t="s">
        <v>186</v>
      </c>
      <c r="D14" s="49" t="s">
        <v>82</v>
      </c>
      <c r="E14" s="69" t="s">
        <v>187</v>
      </c>
      <c r="F14" s="42">
        <v>43889</v>
      </c>
      <c r="G14" s="46">
        <v>2164740</v>
      </c>
      <c r="H14" s="41" t="s">
        <v>188</v>
      </c>
      <c r="I14" s="41"/>
      <c r="J14" s="41" t="s">
        <v>188</v>
      </c>
      <c r="K14" s="42">
        <v>43891</v>
      </c>
      <c r="L14" s="42">
        <v>45351</v>
      </c>
      <c r="M14" s="45" t="str">
        <f t="shared" si="0"/>
        <v>40%</v>
      </c>
      <c r="N14" s="31"/>
    </row>
    <row r="15" spans="1:14" s="27" customFormat="1" ht="104.25" customHeight="1" x14ac:dyDescent="0.25">
      <c r="A15" s="41" t="s">
        <v>220</v>
      </c>
      <c r="B15" s="41" t="s">
        <v>58</v>
      </c>
      <c r="C15" s="69" t="s">
        <v>221</v>
      </c>
      <c r="D15" s="49" t="s">
        <v>83</v>
      </c>
      <c r="E15" s="69" t="s">
        <v>222</v>
      </c>
      <c r="F15" s="42">
        <v>44007</v>
      </c>
      <c r="G15" s="46">
        <v>814224</v>
      </c>
      <c r="H15" s="41" t="s">
        <v>223</v>
      </c>
      <c r="I15" s="41"/>
      <c r="J15" s="41" t="s">
        <v>223</v>
      </c>
      <c r="K15" s="42">
        <v>44008</v>
      </c>
      <c r="L15" s="42">
        <v>45102</v>
      </c>
      <c r="M15" s="45" t="str">
        <f t="shared" si="0"/>
        <v>42%</v>
      </c>
      <c r="N15" s="31"/>
    </row>
    <row r="16" spans="1:14" s="27" customFormat="1" ht="104.25" customHeight="1" x14ac:dyDescent="0.25">
      <c r="A16" s="41" t="s">
        <v>226</v>
      </c>
      <c r="B16" s="41" t="s">
        <v>247</v>
      </c>
      <c r="C16" s="69" t="s">
        <v>235</v>
      </c>
      <c r="D16" s="49" t="s">
        <v>65</v>
      </c>
      <c r="E16" s="69" t="s">
        <v>237</v>
      </c>
      <c r="F16" s="42">
        <v>44096</v>
      </c>
      <c r="G16" s="46">
        <v>44807712</v>
      </c>
      <c r="H16" s="41" t="s">
        <v>241</v>
      </c>
      <c r="I16" s="41"/>
      <c r="J16" s="41" t="s">
        <v>241</v>
      </c>
      <c r="K16" s="42">
        <v>44099</v>
      </c>
      <c r="L16" s="42">
        <v>44463</v>
      </c>
      <c r="M16" s="45" t="str">
        <f t="shared" si="0"/>
        <v>100%</v>
      </c>
      <c r="N16" s="31"/>
    </row>
    <row r="17" spans="1:15" s="27" customFormat="1" ht="104.25" customHeight="1" x14ac:dyDescent="0.25">
      <c r="A17" s="41" t="s">
        <v>277</v>
      </c>
      <c r="B17" s="41" t="s">
        <v>80</v>
      </c>
      <c r="C17" s="69" t="s">
        <v>228</v>
      </c>
      <c r="D17" s="49" t="s">
        <v>54</v>
      </c>
      <c r="E17" s="69" t="s">
        <v>281</v>
      </c>
      <c r="F17" s="42">
        <v>44105</v>
      </c>
      <c r="G17" s="46">
        <v>5600000000</v>
      </c>
      <c r="H17" s="41" t="s">
        <v>127</v>
      </c>
      <c r="I17" s="41" t="s">
        <v>1291</v>
      </c>
      <c r="J17" s="41" t="s">
        <v>1292</v>
      </c>
      <c r="K17" s="42">
        <v>44105</v>
      </c>
      <c r="L17" s="42">
        <v>44545</v>
      </c>
      <c r="M17" s="45" t="str">
        <f t="shared" si="0"/>
        <v>83%</v>
      </c>
      <c r="N17" s="31"/>
    </row>
    <row r="18" spans="1:15" s="27" customFormat="1" ht="104.25" customHeight="1" x14ac:dyDescent="0.25">
      <c r="A18" s="41" t="s">
        <v>278</v>
      </c>
      <c r="B18" s="41" t="s">
        <v>50</v>
      </c>
      <c r="C18" s="69" t="s">
        <v>1038</v>
      </c>
      <c r="D18" s="49"/>
      <c r="E18" s="69" t="s">
        <v>282</v>
      </c>
      <c r="F18" s="42">
        <v>44105</v>
      </c>
      <c r="G18" s="46">
        <v>0</v>
      </c>
      <c r="H18" s="41" t="s">
        <v>288</v>
      </c>
      <c r="I18" s="41"/>
      <c r="J18" s="41" t="s">
        <v>288</v>
      </c>
      <c r="K18" s="42">
        <v>44105</v>
      </c>
      <c r="L18" s="42">
        <v>45291</v>
      </c>
      <c r="M18" s="45" t="str">
        <f t="shared" si="0"/>
        <v>31%</v>
      </c>
      <c r="N18" s="31"/>
    </row>
    <row r="19" spans="1:15" s="27" customFormat="1" ht="104.25" customHeight="1" x14ac:dyDescent="0.25">
      <c r="A19" s="41" t="s">
        <v>279</v>
      </c>
      <c r="B19" s="41" t="s">
        <v>80</v>
      </c>
      <c r="C19" s="69" t="s">
        <v>1039</v>
      </c>
      <c r="D19" s="49" t="s">
        <v>1041</v>
      </c>
      <c r="E19" s="69" t="s">
        <v>285</v>
      </c>
      <c r="F19" s="42">
        <v>44169</v>
      </c>
      <c r="G19" s="46">
        <v>13301034149</v>
      </c>
      <c r="H19" s="41" t="s">
        <v>291</v>
      </c>
      <c r="I19" s="41"/>
      <c r="J19" s="41" t="s">
        <v>291</v>
      </c>
      <c r="K19" s="42">
        <v>44180</v>
      </c>
      <c r="L19" s="42">
        <v>45151</v>
      </c>
      <c r="M19" s="45" t="str">
        <f t="shared" si="0"/>
        <v>30%</v>
      </c>
      <c r="N19" s="31"/>
    </row>
    <row r="20" spans="1:15" s="27" customFormat="1" ht="63" customHeight="1" x14ac:dyDescent="0.25">
      <c r="A20" s="41" t="s">
        <v>280</v>
      </c>
      <c r="B20" s="41" t="s">
        <v>80</v>
      </c>
      <c r="C20" s="69" t="s">
        <v>1040</v>
      </c>
      <c r="D20" s="49" t="s">
        <v>1042</v>
      </c>
      <c r="E20" s="69" t="s">
        <v>286</v>
      </c>
      <c r="F20" s="42">
        <v>44174</v>
      </c>
      <c r="G20" s="46">
        <v>768402177</v>
      </c>
      <c r="H20" s="41" t="s">
        <v>292</v>
      </c>
      <c r="I20" s="41"/>
      <c r="J20" s="41" t="s">
        <v>292</v>
      </c>
      <c r="K20" s="42">
        <v>44179</v>
      </c>
      <c r="L20" s="42">
        <v>45181</v>
      </c>
      <c r="M20" s="45" t="str">
        <f>IF((ROUND((($N$2-$K20)/(EDATE($L20,0)-$K20)*100),2))&gt;100,"100%",CONCATENATE((ROUND((($N$2-$K20)/(EDATE($L20,0)-$K20)*100),0)),"%"))</f>
        <v>29%</v>
      </c>
    </row>
    <row r="21" spans="1:15" s="27" customFormat="1" ht="63" customHeight="1" x14ac:dyDescent="0.25">
      <c r="A21" s="81" t="s">
        <v>881</v>
      </c>
      <c r="B21" s="82"/>
      <c r="C21" s="82"/>
      <c r="D21" s="82"/>
      <c r="E21" s="82"/>
      <c r="F21" s="82"/>
      <c r="G21" s="82"/>
      <c r="H21" s="82"/>
      <c r="I21" s="82"/>
      <c r="J21" s="82"/>
      <c r="K21" s="82"/>
      <c r="L21" s="82"/>
      <c r="M21" s="83"/>
      <c r="N21" s="34" t="s">
        <v>48</v>
      </c>
    </row>
    <row r="22" spans="1:15" s="27" customFormat="1" ht="63" customHeight="1" x14ac:dyDescent="0.25">
      <c r="A22" s="24" t="s">
        <v>0</v>
      </c>
      <c r="B22" s="24" t="s">
        <v>5</v>
      </c>
      <c r="C22" s="24" t="s">
        <v>1</v>
      </c>
      <c r="D22" s="24" t="s">
        <v>6</v>
      </c>
      <c r="E22" s="24" t="s">
        <v>27</v>
      </c>
      <c r="F22" s="24" t="s">
        <v>28</v>
      </c>
      <c r="G22" s="24" t="s">
        <v>7</v>
      </c>
      <c r="H22" s="24" t="s">
        <v>26</v>
      </c>
      <c r="I22" s="24" t="s">
        <v>31</v>
      </c>
      <c r="J22" s="24" t="s">
        <v>30</v>
      </c>
      <c r="K22" s="24" t="s">
        <v>2</v>
      </c>
      <c r="L22" s="24" t="s">
        <v>3</v>
      </c>
      <c r="M22" s="36" t="s">
        <v>29</v>
      </c>
      <c r="N22" s="35">
        <v>44469</v>
      </c>
    </row>
    <row r="23" spans="1:15" s="27" customFormat="1" ht="76.5" customHeight="1" x14ac:dyDescent="0.25">
      <c r="A23" s="41" t="s">
        <v>294</v>
      </c>
      <c r="B23" s="41" t="s">
        <v>67</v>
      </c>
      <c r="C23" s="69" t="s">
        <v>342</v>
      </c>
      <c r="D23" s="49" t="s">
        <v>115</v>
      </c>
      <c r="E23" s="59" t="s">
        <v>402</v>
      </c>
      <c r="F23" s="42">
        <v>43831</v>
      </c>
      <c r="G23" s="46">
        <v>678710776</v>
      </c>
      <c r="H23" s="41" t="s">
        <v>37</v>
      </c>
      <c r="I23" s="41"/>
      <c r="J23" s="41" t="s">
        <v>37</v>
      </c>
      <c r="K23" s="42">
        <v>44197</v>
      </c>
      <c r="L23" s="42">
        <v>44561</v>
      </c>
      <c r="M23" s="45" t="str">
        <f>IF((ROUND((($N$22-$K23)/(EDATE($L23,0)-$K23)*100),2))&gt;100,"100%",CONCATENATE((ROUND((($N$22-$K23)/(EDATE($L23,0)-$K23)*100),0)),"%"))</f>
        <v>75%</v>
      </c>
      <c r="O23"/>
    </row>
    <row r="24" spans="1:15" s="27" customFormat="1" ht="76.5" customHeight="1" x14ac:dyDescent="0.25">
      <c r="A24" s="41" t="s">
        <v>295</v>
      </c>
      <c r="B24" s="41" t="s">
        <v>338</v>
      </c>
      <c r="C24" s="69" t="s">
        <v>343</v>
      </c>
      <c r="D24" s="49" t="s">
        <v>44</v>
      </c>
      <c r="E24" s="59" t="s">
        <v>155</v>
      </c>
      <c r="F24" s="42">
        <v>43831</v>
      </c>
      <c r="G24" s="46">
        <v>968368920</v>
      </c>
      <c r="H24" s="41" t="s">
        <v>37</v>
      </c>
      <c r="I24" s="41"/>
      <c r="J24" s="41" t="s">
        <v>37</v>
      </c>
      <c r="K24" s="42">
        <v>44197</v>
      </c>
      <c r="L24" s="42">
        <v>44561</v>
      </c>
      <c r="M24" s="45" t="str">
        <f t="shared" ref="M24:M85" si="1">IF((ROUND((($N$22-$K24)/(EDATE($L24,0)-$K24)*100),2))&gt;100,"100%",CONCATENATE((ROUND((($N$22-$K24)/(EDATE($L24,0)-$K24)*100),0)),"%"))</f>
        <v>75%</v>
      </c>
      <c r="O24"/>
    </row>
    <row r="25" spans="1:15" s="27" customFormat="1" ht="76.5" customHeight="1" x14ac:dyDescent="0.25">
      <c r="A25" s="41" t="s">
        <v>296</v>
      </c>
      <c r="B25" s="41" t="s">
        <v>67</v>
      </c>
      <c r="C25" s="69" t="s">
        <v>344</v>
      </c>
      <c r="D25" s="49" t="s">
        <v>95</v>
      </c>
      <c r="E25" s="59" t="s">
        <v>403</v>
      </c>
      <c r="F25" s="42">
        <v>43831</v>
      </c>
      <c r="G25" s="46">
        <v>536160000</v>
      </c>
      <c r="H25" s="41" t="s">
        <v>37</v>
      </c>
      <c r="I25" s="41"/>
      <c r="J25" s="41" t="s">
        <v>37</v>
      </c>
      <c r="K25" s="42">
        <v>44197</v>
      </c>
      <c r="L25" s="42">
        <v>44561</v>
      </c>
      <c r="M25" s="45" t="str">
        <f t="shared" si="1"/>
        <v>75%</v>
      </c>
      <c r="O25"/>
    </row>
    <row r="26" spans="1:15" s="27" customFormat="1" ht="76.5" customHeight="1" x14ac:dyDescent="0.25">
      <c r="A26" s="41" t="s">
        <v>297</v>
      </c>
      <c r="B26" s="41" t="s">
        <v>58</v>
      </c>
      <c r="C26" s="69" t="s">
        <v>345</v>
      </c>
      <c r="D26" s="49" t="s">
        <v>95</v>
      </c>
      <c r="E26" s="59" t="s">
        <v>404</v>
      </c>
      <c r="F26" s="42">
        <v>43831</v>
      </c>
      <c r="G26" s="46">
        <v>117667200</v>
      </c>
      <c r="H26" s="41" t="s">
        <v>37</v>
      </c>
      <c r="I26" s="41"/>
      <c r="J26" s="41" t="s">
        <v>37</v>
      </c>
      <c r="K26" s="42">
        <v>44197</v>
      </c>
      <c r="L26" s="42">
        <v>44561</v>
      </c>
      <c r="M26" s="45" t="str">
        <f t="shared" si="1"/>
        <v>75%</v>
      </c>
      <c r="O26"/>
    </row>
    <row r="27" spans="1:15" s="27" customFormat="1" ht="76.5" customHeight="1" x14ac:dyDescent="0.25">
      <c r="A27" s="41" t="s">
        <v>298</v>
      </c>
      <c r="B27" s="41" t="s">
        <v>58</v>
      </c>
      <c r="C27" s="69" t="s">
        <v>346</v>
      </c>
      <c r="D27" s="49" t="s">
        <v>100</v>
      </c>
      <c r="E27" s="59" t="s">
        <v>405</v>
      </c>
      <c r="F27" s="42">
        <v>43831</v>
      </c>
      <c r="G27" s="46">
        <v>42611652</v>
      </c>
      <c r="H27" s="41" t="s">
        <v>37</v>
      </c>
      <c r="I27" s="41"/>
      <c r="J27" s="41" t="s">
        <v>37</v>
      </c>
      <c r="K27" s="42">
        <v>44197</v>
      </c>
      <c r="L27" s="42">
        <v>44561</v>
      </c>
      <c r="M27" s="45" t="str">
        <f t="shared" si="1"/>
        <v>75%</v>
      </c>
      <c r="O27"/>
    </row>
    <row r="28" spans="1:15" s="27" customFormat="1" ht="76.5" customHeight="1" x14ac:dyDescent="0.25">
      <c r="A28" s="41" t="s">
        <v>299</v>
      </c>
      <c r="B28" s="41" t="s">
        <v>338</v>
      </c>
      <c r="C28" s="69" t="s">
        <v>347</v>
      </c>
      <c r="D28" s="49" t="s">
        <v>381</v>
      </c>
      <c r="E28" s="59" t="s">
        <v>406</v>
      </c>
      <c r="F28" s="42">
        <v>43831</v>
      </c>
      <c r="G28" s="46">
        <v>30642500</v>
      </c>
      <c r="H28" s="41" t="s">
        <v>833</v>
      </c>
      <c r="I28" s="41"/>
      <c r="J28" s="41" t="s">
        <v>833</v>
      </c>
      <c r="K28" s="42">
        <v>44201</v>
      </c>
      <c r="L28" s="42">
        <v>44561</v>
      </c>
      <c r="M28" s="45" t="str">
        <f t="shared" si="1"/>
        <v>74%</v>
      </c>
      <c r="O28"/>
    </row>
    <row r="29" spans="1:15" s="27" customFormat="1" ht="76.5" customHeight="1" x14ac:dyDescent="0.25">
      <c r="A29" s="41" t="s">
        <v>300</v>
      </c>
      <c r="B29" s="41" t="s">
        <v>339</v>
      </c>
      <c r="C29" s="69" t="s">
        <v>348</v>
      </c>
      <c r="D29" s="49" t="s">
        <v>98</v>
      </c>
      <c r="E29" s="59" t="s">
        <v>407</v>
      </c>
      <c r="F29" s="42">
        <v>43831</v>
      </c>
      <c r="G29" s="46">
        <v>223628884</v>
      </c>
      <c r="H29" s="41" t="s">
        <v>37</v>
      </c>
      <c r="I29" s="41"/>
      <c r="J29" s="41" t="s">
        <v>37</v>
      </c>
      <c r="K29" s="42">
        <v>44197</v>
      </c>
      <c r="L29" s="42">
        <v>44561</v>
      </c>
      <c r="M29" s="45" t="str">
        <f t="shared" si="1"/>
        <v>75%</v>
      </c>
      <c r="O29"/>
    </row>
    <row r="30" spans="1:15" s="27" customFormat="1" ht="108" customHeight="1" x14ac:dyDescent="0.25">
      <c r="A30" s="41" t="s">
        <v>301</v>
      </c>
      <c r="B30" s="41" t="s">
        <v>58</v>
      </c>
      <c r="C30" s="69" t="s">
        <v>231</v>
      </c>
      <c r="D30" s="49" t="s">
        <v>96</v>
      </c>
      <c r="E30" s="59" t="s">
        <v>408</v>
      </c>
      <c r="F30" s="42">
        <v>43831</v>
      </c>
      <c r="G30" s="46">
        <v>568675592</v>
      </c>
      <c r="H30" s="41" t="s">
        <v>37</v>
      </c>
      <c r="I30" s="41"/>
      <c r="J30" s="41" t="s">
        <v>37</v>
      </c>
      <c r="K30" s="42">
        <v>44197</v>
      </c>
      <c r="L30" s="42">
        <v>44561</v>
      </c>
      <c r="M30" s="45" t="str">
        <f t="shared" si="1"/>
        <v>75%</v>
      </c>
      <c r="O30"/>
    </row>
    <row r="31" spans="1:15" s="27" customFormat="1" ht="76.5" customHeight="1" x14ac:dyDescent="0.25">
      <c r="A31" s="41" t="s">
        <v>302</v>
      </c>
      <c r="B31" s="41" t="s">
        <v>58</v>
      </c>
      <c r="C31" s="69" t="s">
        <v>349</v>
      </c>
      <c r="D31" s="49" t="s">
        <v>382</v>
      </c>
      <c r="E31" s="59" t="s">
        <v>409</v>
      </c>
      <c r="F31" s="42">
        <v>43831</v>
      </c>
      <c r="G31" s="46">
        <v>11400000</v>
      </c>
      <c r="H31" s="41" t="s">
        <v>37</v>
      </c>
      <c r="I31" s="41"/>
      <c r="J31" s="41" t="s">
        <v>37</v>
      </c>
      <c r="K31" s="42">
        <v>44197</v>
      </c>
      <c r="L31" s="42">
        <v>44561</v>
      </c>
      <c r="M31" s="45" t="str">
        <f t="shared" si="1"/>
        <v>75%</v>
      </c>
      <c r="O31"/>
    </row>
    <row r="32" spans="1:15" s="27" customFormat="1" ht="87" customHeight="1" x14ac:dyDescent="0.25">
      <c r="A32" s="41" t="s">
        <v>303</v>
      </c>
      <c r="B32" s="41" t="s">
        <v>67</v>
      </c>
      <c r="C32" s="69" t="s">
        <v>351</v>
      </c>
      <c r="D32" s="49" t="s">
        <v>95</v>
      </c>
      <c r="E32" s="59" t="s">
        <v>410</v>
      </c>
      <c r="F32" s="42">
        <v>44197</v>
      </c>
      <c r="G32" s="46">
        <v>1575000000</v>
      </c>
      <c r="H32" s="41" t="s">
        <v>37</v>
      </c>
      <c r="I32" s="41"/>
      <c r="J32" s="41" t="s">
        <v>37</v>
      </c>
      <c r="K32" s="42">
        <v>44197</v>
      </c>
      <c r="L32" s="42">
        <v>44561</v>
      </c>
      <c r="M32" s="45" t="str">
        <f t="shared" si="1"/>
        <v>75%</v>
      </c>
      <c r="O32"/>
    </row>
    <row r="33" spans="1:15" s="27" customFormat="1" ht="76.5" customHeight="1" x14ac:dyDescent="0.25">
      <c r="A33" s="41" t="s">
        <v>304</v>
      </c>
      <c r="B33" s="41" t="s">
        <v>245</v>
      </c>
      <c r="C33" s="69" t="s">
        <v>352</v>
      </c>
      <c r="D33" s="49" t="s">
        <v>266</v>
      </c>
      <c r="E33" s="59" t="s">
        <v>411</v>
      </c>
      <c r="F33" s="42">
        <v>44197</v>
      </c>
      <c r="G33" s="46">
        <v>428400000</v>
      </c>
      <c r="H33" s="41" t="s">
        <v>37</v>
      </c>
      <c r="I33" s="41"/>
      <c r="J33" s="41" t="s">
        <v>37</v>
      </c>
      <c r="K33" s="42">
        <v>44197</v>
      </c>
      <c r="L33" s="42">
        <v>44561</v>
      </c>
      <c r="M33" s="45" t="str">
        <f t="shared" si="1"/>
        <v>75%</v>
      </c>
      <c r="O33"/>
    </row>
    <row r="34" spans="1:15" s="27" customFormat="1" ht="76.5" customHeight="1" x14ac:dyDescent="0.25">
      <c r="A34" s="41" t="s">
        <v>305</v>
      </c>
      <c r="B34" s="41" t="s">
        <v>131</v>
      </c>
      <c r="C34" s="69" t="s">
        <v>36</v>
      </c>
      <c r="D34" s="49" t="s">
        <v>383</v>
      </c>
      <c r="E34" s="59" t="s">
        <v>412</v>
      </c>
      <c r="F34" s="42">
        <v>44197</v>
      </c>
      <c r="G34" s="46">
        <v>650000000</v>
      </c>
      <c r="H34" s="41" t="s">
        <v>37</v>
      </c>
      <c r="I34" s="41"/>
      <c r="J34" s="41" t="s">
        <v>37</v>
      </c>
      <c r="K34" s="42">
        <v>44197</v>
      </c>
      <c r="L34" s="42">
        <v>44561</v>
      </c>
      <c r="M34" s="45" t="str">
        <f t="shared" si="1"/>
        <v>75%</v>
      </c>
      <c r="O34"/>
    </row>
    <row r="35" spans="1:15" s="27" customFormat="1" ht="115.5" customHeight="1" x14ac:dyDescent="0.25">
      <c r="A35" s="41" t="s">
        <v>306</v>
      </c>
      <c r="B35" s="41" t="s">
        <v>58</v>
      </c>
      <c r="C35" s="69" t="s">
        <v>353</v>
      </c>
      <c r="D35" s="49" t="s">
        <v>384</v>
      </c>
      <c r="E35" s="59" t="s">
        <v>413</v>
      </c>
      <c r="F35" s="42">
        <v>44197</v>
      </c>
      <c r="G35" s="46">
        <v>36474744</v>
      </c>
      <c r="H35" s="41" t="s">
        <v>37</v>
      </c>
      <c r="I35" s="41"/>
      <c r="J35" s="41" t="s">
        <v>37</v>
      </c>
      <c r="K35" s="42">
        <v>44197</v>
      </c>
      <c r="L35" s="42">
        <v>44561</v>
      </c>
      <c r="M35" s="45" t="str">
        <f t="shared" si="1"/>
        <v>75%</v>
      </c>
      <c r="O35"/>
    </row>
    <row r="36" spans="1:15" s="27" customFormat="1" ht="76.5" customHeight="1" x14ac:dyDescent="0.25">
      <c r="A36" s="41" t="s">
        <v>307</v>
      </c>
      <c r="B36" s="41" t="s">
        <v>58</v>
      </c>
      <c r="C36" s="69" t="s">
        <v>354</v>
      </c>
      <c r="D36" s="49" t="s">
        <v>99</v>
      </c>
      <c r="E36" s="59" t="s">
        <v>414</v>
      </c>
      <c r="F36" s="42">
        <v>44197</v>
      </c>
      <c r="G36" s="46">
        <v>60244296</v>
      </c>
      <c r="H36" s="41" t="s">
        <v>37</v>
      </c>
      <c r="I36" s="41"/>
      <c r="J36" s="41" t="s">
        <v>37</v>
      </c>
      <c r="K36" s="42">
        <v>44197</v>
      </c>
      <c r="L36" s="42">
        <v>44561</v>
      </c>
      <c r="M36" s="45" t="str">
        <f t="shared" si="1"/>
        <v>75%</v>
      </c>
      <c r="O36"/>
    </row>
    <row r="37" spans="1:15" s="27" customFormat="1" ht="76.5" customHeight="1" x14ac:dyDescent="0.25">
      <c r="A37" s="41" t="s">
        <v>308</v>
      </c>
      <c r="B37" s="41" t="s">
        <v>58</v>
      </c>
      <c r="C37" s="69" t="s">
        <v>355</v>
      </c>
      <c r="D37" s="49" t="s">
        <v>249</v>
      </c>
      <c r="E37" s="59" t="s">
        <v>415</v>
      </c>
      <c r="F37" s="42">
        <v>44197</v>
      </c>
      <c r="G37" s="46">
        <v>18540000</v>
      </c>
      <c r="H37" s="41" t="s">
        <v>37</v>
      </c>
      <c r="I37" s="41"/>
      <c r="J37" s="41" t="s">
        <v>37</v>
      </c>
      <c r="K37" s="42">
        <v>44197</v>
      </c>
      <c r="L37" s="42">
        <v>44561</v>
      </c>
      <c r="M37" s="45" t="str">
        <f t="shared" si="1"/>
        <v>75%</v>
      </c>
      <c r="O37"/>
    </row>
    <row r="38" spans="1:15" s="27" customFormat="1" ht="76.5" customHeight="1" x14ac:dyDescent="0.25">
      <c r="A38" s="41" t="s">
        <v>309</v>
      </c>
      <c r="B38" s="41" t="s">
        <v>58</v>
      </c>
      <c r="C38" s="69" t="s">
        <v>33</v>
      </c>
      <c r="D38" s="49" t="s">
        <v>385</v>
      </c>
      <c r="E38" s="59" t="s">
        <v>416</v>
      </c>
      <c r="F38" s="42">
        <v>44197</v>
      </c>
      <c r="G38" s="46">
        <v>132552588</v>
      </c>
      <c r="H38" s="41" t="s">
        <v>37</v>
      </c>
      <c r="I38" s="41"/>
      <c r="J38" s="41" t="s">
        <v>37</v>
      </c>
      <c r="K38" s="42">
        <v>44197</v>
      </c>
      <c r="L38" s="42">
        <v>44561</v>
      </c>
      <c r="M38" s="45" t="str">
        <f t="shared" si="1"/>
        <v>75%</v>
      </c>
      <c r="O38"/>
    </row>
    <row r="39" spans="1:15" s="27" customFormat="1" ht="76.5" customHeight="1" x14ac:dyDescent="0.25">
      <c r="A39" s="41" t="s">
        <v>310</v>
      </c>
      <c r="B39" s="41" t="s">
        <v>58</v>
      </c>
      <c r="C39" s="69" t="s">
        <v>356</v>
      </c>
      <c r="D39" s="49" t="s">
        <v>386</v>
      </c>
      <c r="E39" s="59" t="s">
        <v>417</v>
      </c>
      <c r="F39" s="42">
        <v>44197</v>
      </c>
      <c r="G39" s="46">
        <v>10800000</v>
      </c>
      <c r="H39" s="41" t="s">
        <v>37</v>
      </c>
      <c r="I39" s="41"/>
      <c r="J39" s="41" t="s">
        <v>37</v>
      </c>
      <c r="K39" s="42">
        <v>44197</v>
      </c>
      <c r="L39" s="42">
        <v>44561</v>
      </c>
      <c r="M39" s="45" t="str">
        <f t="shared" si="1"/>
        <v>75%</v>
      </c>
      <c r="O39"/>
    </row>
    <row r="40" spans="1:15" s="27" customFormat="1" ht="76.5" customHeight="1" x14ac:dyDescent="0.25">
      <c r="A40" s="41" t="s">
        <v>311</v>
      </c>
      <c r="B40" s="41" t="s">
        <v>58</v>
      </c>
      <c r="C40" s="69" t="s">
        <v>357</v>
      </c>
      <c r="D40" s="49" t="s">
        <v>387</v>
      </c>
      <c r="E40" s="59" t="s">
        <v>418</v>
      </c>
      <c r="F40" s="42">
        <v>44197</v>
      </c>
      <c r="G40" s="46">
        <v>3870816</v>
      </c>
      <c r="H40" s="41" t="s">
        <v>37</v>
      </c>
      <c r="I40" s="41"/>
      <c r="J40" s="41" t="s">
        <v>37</v>
      </c>
      <c r="K40" s="42">
        <v>44197</v>
      </c>
      <c r="L40" s="42">
        <v>44561</v>
      </c>
      <c r="M40" s="45" t="str">
        <f t="shared" si="1"/>
        <v>75%</v>
      </c>
      <c r="O40"/>
    </row>
    <row r="41" spans="1:15" s="27" customFormat="1" ht="76.5" customHeight="1" x14ac:dyDescent="0.25">
      <c r="A41" s="41" t="s">
        <v>312</v>
      </c>
      <c r="B41" s="41" t="s">
        <v>58</v>
      </c>
      <c r="C41" s="69" t="s">
        <v>358</v>
      </c>
      <c r="D41" s="49" t="s">
        <v>388</v>
      </c>
      <c r="E41" s="59" t="s">
        <v>419</v>
      </c>
      <c r="F41" s="42">
        <v>44197</v>
      </c>
      <c r="G41" s="46">
        <v>2572704</v>
      </c>
      <c r="H41" s="41" t="s">
        <v>37</v>
      </c>
      <c r="I41" s="41"/>
      <c r="J41" s="41" t="s">
        <v>37</v>
      </c>
      <c r="K41" s="42">
        <v>44197</v>
      </c>
      <c r="L41" s="42">
        <v>44561</v>
      </c>
      <c r="M41" s="45" t="str">
        <f t="shared" si="1"/>
        <v>75%</v>
      </c>
      <c r="O41"/>
    </row>
    <row r="42" spans="1:15" s="27" customFormat="1" ht="126" customHeight="1" x14ac:dyDescent="0.25">
      <c r="A42" s="41" t="s">
        <v>313</v>
      </c>
      <c r="B42" s="41" t="s">
        <v>58</v>
      </c>
      <c r="C42" s="69" t="s">
        <v>202</v>
      </c>
      <c r="D42" s="49" t="s">
        <v>100</v>
      </c>
      <c r="E42" s="59" t="s">
        <v>420</v>
      </c>
      <c r="F42" s="42">
        <v>44197</v>
      </c>
      <c r="G42" s="46">
        <v>24054252</v>
      </c>
      <c r="H42" s="41" t="s">
        <v>37</v>
      </c>
      <c r="I42" s="41"/>
      <c r="J42" s="41" t="s">
        <v>37</v>
      </c>
      <c r="K42" s="42">
        <v>44197</v>
      </c>
      <c r="L42" s="42">
        <v>44561</v>
      </c>
      <c r="M42" s="45" t="str">
        <f t="shared" si="1"/>
        <v>75%</v>
      </c>
      <c r="O42"/>
    </row>
    <row r="43" spans="1:15" s="27" customFormat="1" ht="76.5" customHeight="1" x14ac:dyDescent="0.25">
      <c r="A43" s="41" t="s">
        <v>314</v>
      </c>
      <c r="B43" s="41" t="s">
        <v>58</v>
      </c>
      <c r="C43" s="69" t="s">
        <v>234</v>
      </c>
      <c r="D43" s="49" t="s">
        <v>270</v>
      </c>
      <c r="E43" s="59" t="s">
        <v>421</v>
      </c>
      <c r="F43" s="42">
        <v>44197</v>
      </c>
      <c r="G43" s="46">
        <v>2816016</v>
      </c>
      <c r="H43" s="41" t="s">
        <v>37</v>
      </c>
      <c r="I43" s="41"/>
      <c r="J43" s="41" t="s">
        <v>37</v>
      </c>
      <c r="K43" s="42">
        <v>44197</v>
      </c>
      <c r="L43" s="42">
        <v>44561</v>
      </c>
      <c r="M43" s="45" t="str">
        <f t="shared" si="1"/>
        <v>75%</v>
      </c>
      <c r="O43"/>
    </row>
    <row r="44" spans="1:15" s="27" customFormat="1" ht="76.5" customHeight="1" x14ac:dyDescent="0.25">
      <c r="A44" s="41" t="s">
        <v>315</v>
      </c>
      <c r="B44" s="41" t="s">
        <v>58</v>
      </c>
      <c r="C44" s="69" t="s">
        <v>359</v>
      </c>
      <c r="D44" s="49" t="s">
        <v>389</v>
      </c>
      <c r="E44" s="59" t="s">
        <v>422</v>
      </c>
      <c r="F44" s="42">
        <v>44197</v>
      </c>
      <c r="G44" s="46">
        <v>2035692</v>
      </c>
      <c r="H44" s="41" t="s">
        <v>37</v>
      </c>
      <c r="I44" s="41"/>
      <c r="J44" s="41" t="s">
        <v>37</v>
      </c>
      <c r="K44" s="42">
        <v>44197</v>
      </c>
      <c r="L44" s="42">
        <v>44561</v>
      </c>
      <c r="M44" s="45" t="str">
        <f t="shared" si="1"/>
        <v>75%</v>
      </c>
      <c r="O44"/>
    </row>
    <row r="45" spans="1:15" s="27" customFormat="1" ht="76.5" customHeight="1" x14ac:dyDescent="0.25">
      <c r="A45" s="41" t="s">
        <v>316</v>
      </c>
      <c r="B45" s="41" t="s">
        <v>58</v>
      </c>
      <c r="C45" s="69" t="s">
        <v>360</v>
      </c>
      <c r="D45" s="49" t="s">
        <v>102</v>
      </c>
      <c r="E45" s="59" t="s">
        <v>423</v>
      </c>
      <c r="F45" s="42">
        <v>44197</v>
      </c>
      <c r="G45" s="46">
        <v>50774400</v>
      </c>
      <c r="H45" s="41" t="s">
        <v>37</v>
      </c>
      <c r="I45" s="41"/>
      <c r="J45" s="41" t="s">
        <v>37</v>
      </c>
      <c r="K45" s="42">
        <v>44197</v>
      </c>
      <c r="L45" s="42">
        <v>44561</v>
      </c>
      <c r="M45" s="45" t="str">
        <f t="shared" si="1"/>
        <v>75%</v>
      </c>
      <c r="O45"/>
    </row>
    <row r="46" spans="1:15" s="27" customFormat="1" ht="76.5" customHeight="1" x14ac:dyDescent="0.25">
      <c r="A46" s="41" t="s">
        <v>154</v>
      </c>
      <c r="B46" s="41" t="s">
        <v>58</v>
      </c>
      <c r="C46" s="69" t="s">
        <v>361</v>
      </c>
      <c r="D46" s="49" t="s">
        <v>390</v>
      </c>
      <c r="E46" s="59" t="s">
        <v>424</v>
      </c>
      <c r="F46" s="42">
        <v>44197</v>
      </c>
      <c r="G46" s="46">
        <v>62727804</v>
      </c>
      <c r="H46" s="41" t="s">
        <v>37</v>
      </c>
      <c r="I46" s="41"/>
      <c r="J46" s="41" t="s">
        <v>37</v>
      </c>
      <c r="K46" s="42">
        <v>44197</v>
      </c>
      <c r="L46" s="42">
        <v>44561</v>
      </c>
      <c r="M46" s="45" t="str">
        <f t="shared" si="1"/>
        <v>75%</v>
      </c>
      <c r="O46"/>
    </row>
    <row r="47" spans="1:15" s="27" customFormat="1" ht="76.5" customHeight="1" x14ac:dyDescent="0.25">
      <c r="A47" s="41" t="s">
        <v>317</v>
      </c>
      <c r="B47" s="41" t="s">
        <v>58</v>
      </c>
      <c r="C47" s="69" t="s">
        <v>362</v>
      </c>
      <c r="D47" s="49" t="s">
        <v>391</v>
      </c>
      <c r="E47" s="59" t="s">
        <v>425</v>
      </c>
      <c r="F47" s="42">
        <v>44197</v>
      </c>
      <c r="G47" s="46">
        <v>45905340</v>
      </c>
      <c r="H47" s="41" t="s">
        <v>37</v>
      </c>
      <c r="I47" s="41"/>
      <c r="J47" s="41" t="s">
        <v>37</v>
      </c>
      <c r="K47" s="42">
        <v>44197</v>
      </c>
      <c r="L47" s="42">
        <v>44561</v>
      </c>
      <c r="M47" s="45" t="str">
        <f t="shared" si="1"/>
        <v>75%</v>
      </c>
      <c r="O47"/>
    </row>
    <row r="48" spans="1:15" s="27" customFormat="1" ht="76.5" customHeight="1" x14ac:dyDescent="0.25">
      <c r="A48" s="41" t="s">
        <v>318</v>
      </c>
      <c r="B48" s="41" t="s">
        <v>58</v>
      </c>
      <c r="C48" s="69" t="s">
        <v>363</v>
      </c>
      <c r="D48" s="49" t="s">
        <v>101</v>
      </c>
      <c r="E48" s="59" t="s">
        <v>426</v>
      </c>
      <c r="F48" s="42">
        <v>44197</v>
      </c>
      <c r="G48" s="46">
        <v>147084000</v>
      </c>
      <c r="H48" s="41" t="s">
        <v>37</v>
      </c>
      <c r="I48" s="41"/>
      <c r="J48" s="41" t="s">
        <v>37</v>
      </c>
      <c r="K48" s="42">
        <v>44197</v>
      </c>
      <c r="L48" s="42">
        <v>44561</v>
      </c>
      <c r="M48" s="45" t="str">
        <f t="shared" si="1"/>
        <v>75%</v>
      </c>
      <c r="O48"/>
    </row>
    <row r="49" spans="1:15" s="27" customFormat="1" ht="76.5" customHeight="1" x14ac:dyDescent="0.25">
      <c r="A49" s="41" t="s">
        <v>319</v>
      </c>
      <c r="B49" s="41" t="s">
        <v>58</v>
      </c>
      <c r="C49" s="69" t="s">
        <v>364</v>
      </c>
      <c r="D49" s="49" t="s">
        <v>109</v>
      </c>
      <c r="E49" s="59" t="s">
        <v>427</v>
      </c>
      <c r="F49" s="42">
        <v>44204</v>
      </c>
      <c r="G49" s="46">
        <v>2761260</v>
      </c>
      <c r="H49" s="41" t="s">
        <v>834</v>
      </c>
      <c r="I49" s="41"/>
      <c r="J49" s="41" t="s">
        <v>834</v>
      </c>
      <c r="K49" s="42">
        <v>44205</v>
      </c>
      <c r="L49" s="42">
        <v>44561</v>
      </c>
      <c r="M49" s="45" t="str">
        <f t="shared" si="1"/>
        <v>74%</v>
      </c>
      <c r="O49"/>
    </row>
    <row r="50" spans="1:15" s="27" customFormat="1" ht="76.5" customHeight="1" x14ac:dyDescent="0.25">
      <c r="A50" s="41" t="s">
        <v>320</v>
      </c>
      <c r="B50" s="41" t="s">
        <v>162</v>
      </c>
      <c r="C50" s="69" t="s">
        <v>365</v>
      </c>
      <c r="D50" s="49" t="s">
        <v>392</v>
      </c>
      <c r="E50" s="59" t="s">
        <v>428</v>
      </c>
      <c r="F50" s="42">
        <v>44204</v>
      </c>
      <c r="G50" s="46">
        <v>697488482</v>
      </c>
      <c r="H50" s="41" t="s">
        <v>835</v>
      </c>
      <c r="I50" s="41"/>
      <c r="J50" s="41" t="s">
        <v>835</v>
      </c>
      <c r="K50" s="42">
        <v>44204</v>
      </c>
      <c r="L50" s="42">
        <v>44555</v>
      </c>
      <c r="M50" s="45" t="str">
        <f t="shared" si="1"/>
        <v>75%</v>
      </c>
      <c r="O50"/>
    </row>
    <row r="51" spans="1:15" s="27" customFormat="1" ht="105" customHeight="1" x14ac:dyDescent="0.25">
      <c r="A51" s="41" t="s">
        <v>321</v>
      </c>
      <c r="B51" s="41" t="s">
        <v>58</v>
      </c>
      <c r="C51" s="69" t="s">
        <v>350</v>
      </c>
      <c r="D51" s="49" t="s">
        <v>95</v>
      </c>
      <c r="E51" s="59" t="s">
        <v>429</v>
      </c>
      <c r="F51" s="42">
        <v>44208</v>
      </c>
      <c r="G51" s="46">
        <v>44246328</v>
      </c>
      <c r="H51" s="41"/>
      <c r="I51" s="41"/>
      <c r="J51" s="41"/>
      <c r="K51" s="42">
        <v>44208</v>
      </c>
      <c r="L51" s="42">
        <v>44561</v>
      </c>
      <c r="M51" s="45" t="str">
        <f t="shared" si="1"/>
        <v>74%</v>
      </c>
      <c r="O51"/>
    </row>
    <row r="52" spans="1:15" s="27" customFormat="1" ht="121.5" customHeight="1" x14ac:dyDescent="0.25">
      <c r="A52" s="41" t="s">
        <v>322</v>
      </c>
      <c r="B52" s="41" t="s">
        <v>49</v>
      </c>
      <c r="C52" s="69" t="s">
        <v>366</v>
      </c>
      <c r="D52" s="49" t="s">
        <v>393</v>
      </c>
      <c r="E52" s="59" t="s">
        <v>430</v>
      </c>
      <c r="F52" s="42">
        <v>44208</v>
      </c>
      <c r="G52" s="46">
        <v>6998349250</v>
      </c>
      <c r="H52" s="41" t="s">
        <v>836</v>
      </c>
      <c r="I52" s="41"/>
      <c r="J52" s="41" t="s">
        <v>836</v>
      </c>
      <c r="K52" s="42">
        <v>44210</v>
      </c>
      <c r="L52" s="42">
        <v>44561</v>
      </c>
      <c r="M52" s="45" t="str">
        <f t="shared" si="1"/>
        <v>74%</v>
      </c>
      <c r="O52"/>
    </row>
    <row r="53" spans="1:15" s="27" customFormat="1" ht="76.5" customHeight="1" x14ac:dyDescent="0.25">
      <c r="A53" s="41" t="s">
        <v>323</v>
      </c>
      <c r="B53" s="41" t="s">
        <v>338</v>
      </c>
      <c r="C53" s="69" t="s">
        <v>367</v>
      </c>
      <c r="D53" s="49" t="s">
        <v>104</v>
      </c>
      <c r="E53" s="59" t="s">
        <v>156</v>
      </c>
      <c r="F53" s="42">
        <v>44209</v>
      </c>
      <c r="G53" s="46">
        <v>107879618</v>
      </c>
      <c r="H53" s="41" t="s">
        <v>128</v>
      </c>
      <c r="I53" s="41"/>
      <c r="J53" s="41" t="s">
        <v>128</v>
      </c>
      <c r="K53" s="42">
        <v>44214</v>
      </c>
      <c r="L53" s="42">
        <v>44547</v>
      </c>
      <c r="M53" s="45" t="str">
        <f t="shared" si="1"/>
        <v>77%</v>
      </c>
      <c r="O53"/>
    </row>
    <row r="54" spans="1:15" s="27" customFormat="1" ht="76.5" customHeight="1" x14ac:dyDescent="0.25">
      <c r="A54" s="41" t="s">
        <v>324</v>
      </c>
      <c r="B54" s="41" t="s">
        <v>340</v>
      </c>
      <c r="C54" s="69" t="s">
        <v>368</v>
      </c>
      <c r="D54" s="49" t="s">
        <v>394</v>
      </c>
      <c r="E54" s="59" t="s">
        <v>184</v>
      </c>
      <c r="F54" s="42">
        <v>44209</v>
      </c>
      <c r="G54" s="46">
        <v>809580000</v>
      </c>
      <c r="H54" s="41" t="s">
        <v>837</v>
      </c>
      <c r="I54" s="41"/>
      <c r="J54" s="41" t="s">
        <v>837</v>
      </c>
      <c r="K54" s="42">
        <v>44209</v>
      </c>
      <c r="L54" s="42">
        <v>44561</v>
      </c>
      <c r="M54" s="45" t="str">
        <f t="shared" si="1"/>
        <v>74%</v>
      </c>
      <c r="O54"/>
    </row>
    <row r="55" spans="1:15" s="27" customFormat="1" ht="76.5" customHeight="1" x14ac:dyDescent="0.25">
      <c r="A55" s="41" t="s">
        <v>325</v>
      </c>
      <c r="B55" s="41" t="s">
        <v>50</v>
      </c>
      <c r="C55" s="69" t="s">
        <v>369</v>
      </c>
      <c r="D55" s="49">
        <v>43187554</v>
      </c>
      <c r="E55" s="59" t="s">
        <v>431</v>
      </c>
      <c r="F55" s="42">
        <v>44211</v>
      </c>
      <c r="G55" s="46">
        <v>47300000</v>
      </c>
      <c r="H55" s="41" t="s">
        <v>128</v>
      </c>
      <c r="I55" s="41"/>
      <c r="J55" s="41" t="s">
        <v>128</v>
      </c>
      <c r="K55" s="42">
        <v>44214</v>
      </c>
      <c r="L55" s="42">
        <v>44547</v>
      </c>
      <c r="M55" s="45" t="str">
        <f t="shared" si="1"/>
        <v>77%</v>
      </c>
      <c r="O55"/>
    </row>
    <row r="56" spans="1:15" s="27" customFormat="1" ht="76.5" customHeight="1" x14ac:dyDescent="0.25">
      <c r="A56" s="41" t="s">
        <v>326</v>
      </c>
      <c r="B56" s="41" t="s">
        <v>341</v>
      </c>
      <c r="C56" s="69" t="s">
        <v>370</v>
      </c>
      <c r="D56" s="49" t="s">
        <v>116</v>
      </c>
      <c r="E56" s="59" t="s">
        <v>432</v>
      </c>
      <c r="F56" s="42">
        <v>44211</v>
      </c>
      <c r="G56" s="46">
        <v>340277530</v>
      </c>
      <c r="H56" s="41" t="s">
        <v>128</v>
      </c>
      <c r="I56" s="41"/>
      <c r="J56" s="41" t="s">
        <v>128</v>
      </c>
      <c r="K56" s="42">
        <v>44214</v>
      </c>
      <c r="L56" s="42">
        <v>44547</v>
      </c>
      <c r="M56" s="45" t="str">
        <f t="shared" si="1"/>
        <v>77%</v>
      </c>
      <c r="O56"/>
    </row>
    <row r="57" spans="1:15" s="27" customFormat="1" ht="76.5" customHeight="1" x14ac:dyDescent="0.25">
      <c r="A57" s="41" t="s">
        <v>327</v>
      </c>
      <c r="B57" s="41" t="s">
        <v>58</v>
      </c>
      <c r="C57" s="69" t="s">
        <v>371</v>
      </c>
      <c r="D57" s="49" t="s">
        <v>395</v>
      </c>
      <c r="E57" s="59" t="s">
        <v>433</v>
      </c>
      <c r="F57" s="42">
        <v>44211</v>
      </c>
      <c r="G57" s="46">
        <v>1418318</v>
      </c>
      <c r="H57" s="41" t="s">
        <v>158</v>
      </c>
      <c r="I57" s="41"/>
      <c r="J57" s="41" t="s">
        <v>158</v>
      </c>
      <c r="K57" s="42">
        <v>44213</v>
      </c>
      <c r="L57" s="42">
        <v>44561</v>
      </c>
      <c r="M57" s="45" t="str">
        <f t="shared" si="1"/>
        <v>74%</v>
      </c>
      <c r="O57"/>
    </row>
    <row r="58" spans="1:15" s="27" customFormat="1" ht="76.5" customHeight="1" x14ac:dyDescent="0.25">
      <c r="A58" s="41" t="s">
        <v>328</v>
      </c>
      <c r="B58" s="41" t="s">
        <v>176</v>
      </c>
      <c r="C58" s="69" t="s">
        <v>372</v>
      </c>
      <c r="D58" s="49" t="s">
        <v>113</v>
      </c>
      <c r="E58" s="59" t="s">
        <v>434</v>
      </c>
      <c r="F58" s="42">
        <v>44211</v>
      </c>
      <c r="G58" s="46">
        <v>1200000000</v>
      </c>
      <c r="H58" s="41" t="s">
        <v>838</v>
      </c>
      <c r="I58" s="41"/>
      <c r="J58" s="41" t="s">
        <v>838</v>
      </c>
      <c r="K58" s="42">
        <v>44214</v>
      </c>
      <c r="L58" s="42">
        <v>44552</v>
      </c>
      <c r="M58" s="45" t="str">
        <f t="shared" si="1"/>
        <v>75%</v>
      </c>
      <c r="O58"/>
    </row>
    <row r="59" spans="1:15" s="27" customFormat="1" ht="76.5" customHeight="1" x14ac:dyDescent="0.25">
      <c r="A59" s="41" t="s">
        <v>329</v>
      </c>
      <c r="B59" s="41" t="s">
        <v>58</v>
      </c>
      <c r="C59" s="69" t="s">
        <v>373</v>
      </c>
      <c r="D59" s="49" t="s">
        <v>396</v>
      </c>
      <c r="E59" s="59" t="s">
        <v>435</v>
      </c>
      <c r="F59" s="42">
        <v>44211</v>
      </c>
      <c r="G59" s="46">
        <v>112455000</v>
      </c>
      <c r="H59" s="41" t="s">
        <v>38</v>
      </c>
      <c r="I59" s="41"/>
      <c r="J59" s="41" t="s">
        <v>38</v>
      </c>
      <c r="K59" s="42">
        <v>44211</v>
      </c>
      <c r="L59" s="42">
        <v>44391</v>
      </c>
      <c r="M59" s="45" t="str">
        <f t="shared" si="1"/>
        <v>100%</v>
      </c>
      <c r="O59"/>
    </row>
    <row r="60" spans="1:15" s="27" customFormat="1" ht="76.5" customHeight="1" x14ac:dyDescent="0.25">
      <c r="A60" s="41" t="s">
        <v>330</v>
      </c>
      <c r="B60" s="41" t="s">
        <v>341</v>
      </c>
      <c r="C60" s="69" t="s">
        <v>374</v>
      </c>
      <c r="D60" s="49" t="s">
        <v>43</v>
      </c>
      <c r="E60" s="59" t="s">
        <v>436</v>
      </c>
      <c r="F60" s="42">
        <v>44211</v>
      </c>
      <c r="G60" s="46">
        <v>118450000</v>
      </c>
      <c r="H60" s="41" t="s">
        <v>839</v>
      </c>
      <c r="I60" s="41"/>
      <c r="J60" s="41" t="s">
        <v>839</v>
      </c>
      <c r="K60" s="42">
        <v>44214</v>
      </c>
      <c r="L60" s="42">
        <v>44537</v>
      </c>
      <c r="M60" s="45" t="str">
        <f t="shared" si="1"/>
        <v>79%</v>
      </c>
      <c r="O60"/>
    </row>
    <row r="61" spans="1:15" s="27" customFormat="1" ht="76.5" customHeight="1" x14ac:dyDescent="0.25">
      <c r="A61" s="41" t="s">
        <v>331</v>
      </c>
      <c r="B61" s="41" t="s">
        <v>49</v>
      </c>
      <c r="C61" s="69" t="s">
        <v>375</v>
      </c>
      <c r="D61" s="49" t="s">
        <v>212</v>
      </c>
      <c r="E61" s="59" t="s">
        <v>201</v>
      </c>
      <c r="F61" s="42">
        <v>44211</v>
      </c>
      <c r="G61" s="46">
        <v>1131200700</v>
      </c>
      <c r="H61" s="41"/>
      <c r="I61" s="41"/>
      <c r="J61" s="41"/>
      <c r="K61" s="42">
        <v>44214</v>
      </c>
      <c r="L61" s="42">
        <v>44547</v>
      </c>
      <c r="M61" s="45" t="str">
        <f t="shared" si="1"/>
        <v>77%</v>
      </c>
      <c r="O61"/>
    </row>
    <row r="62" spans="1:15" s="27" customFormat="1" ht="76.5" customHeight="1" x14ac:dyDescent="0.25">
      <c r="A62" s="41" t="s">
        <v>332</v>
      </c>
      <c r="B62" s="41" t="s">
        <v>58</v>
      </c>
      <c r="C62" s="69" t="s">
        <v>376</v>
      </c>
      <c r="D62" s="49" t="s">
        <v>397</v>
      </c>
      <c r="E62" s="59" t="s">
        <v>436</v>
      </c>
      <c r="F62" s="42">
        <v>44211</v>
      </c>
      <c r="G62" s="46">
        <v>118450000</v>
      </c>
      <c r="H62" s="41" t="s">
        <v>840</v>
      </c>
      <c r="I62" s="41"/>
      <c r="J62" s="41" t="s">
        <v>840</v>
      </c>
      <c r="K62" s="42">
        <v>44214</v>
      </c>
      <c r="L62" s="42">
        <v>44554</v>
      </c>
      <c r="M62" s="45" t="str">
        <f t="shared" si="1"/>
        <v>75%</v>
      </c>
      <c r="O62"/>
    </row>
    <row r="63" spans="1:15" s="27" customFormat="1" ht="76.5" customHeight="1" x14ac:dyDescent="0.25">
      <c r="A63" s="41" t="s">
        <v>333</v>
      </c>
      <c r="B63" s="41" t="s">
        <v>341</v>
      </c>
      <c r="C63" s="69" t="s">
        <v>377</v>
      </c>
      <c r="D63" s="49" t="s">
        <v>398</v>
      </c>
      <c r="E63" s="59" t="s">
        <v>437</v>
      </c>
      <c r="F63" s="42">
        <v>44214</v>
      </c>
      <c r="G63" s="46">
        <v>857569987</v>
      </c>
      <c r="H63" s="41" t="s">
        <v>215</v>
      </c>
      <c r="I63" s="41" t="s">
        <v>1300</v>
      </c>
      <c r="J63" s="41" t="s">
        <v>1301</v>
      </c>
      <c r="K63" s="42">
        <v>44214</v>
      </c>
      <c r="L63" s="42">
        <v>44530</v>
      </c>
      <c r="M63" s="45" t="str">
        <f t="shared" si="1"/>
        <v>81%</v>
      </c>
      <c r="O63"/>
    </row>
    <row r="64" spans="1:15" s="27" customFormat="1" ht="76.5" customHeight="1" x14ac:dyDescent="0.25">
      <c r="A64" s="41" t="s">
        <v>334</v>
      </c>
      <c r="B64" s="41" t="s">
        <v>131</v>
      </c>
      <c r="C64" s="69" t="s">
        <v>378</v>
      </c>
      <c r="D64" s="49" t="s">
        <v>399</v>
      </c>
      <c r="E64" s="59" t="s">
        <v>438</v>
      </c>
      <c r="F64" s="42">
        <v>44214</v>
      </c>
      <c r="G64" s="46">
        <v>921883721</v>
      </c>
      <c r="H64" s="41" t="s">
        <v>841</v>
      </c>
      <c r="I64" s="41"/>
      <c r="J64" s="41" t="s">
        <v>841</v>
      </c>
      <c r="K64" s="42">
        <v>44214</v>
      </c>
      <c r="L64" s="42">
        <v>44561</v>
      </c>
      <c r="M64" s="45" t="str">
        <f t="shared" si="1"/>
        <v>73%</v>
      </c>
      <c r="O64"/>
    </row>
    <row r="65" spans="1:15" s="27" customFormat="1" ht="76.5" customHeight="1" x14ac:dyDescent="0.25">
      <c r="A65" s="41" t="s">
        <v>335</v>
      </c>
      <c r="B65" s="41" t="s">
        <v>162</v>
      </c>
      <c r="C65" s="69" t="s">
        <v>379</v>
      </c>
      <c r="D65" s="49" t="s">
        <v>393</v>
      </c>
      <c r="E65" s="59" t="s">
        <v>439</v>
      </c>
      <c r="F65" s="42">
        <v>44214</v>
      </c>
      <c r="G65" s="46">
        <v>293594900</v>
      </c>
      <c r="H65" s="41" t="s">
        <v>40</v>
      </c>
      <c r="I65" s="41"/>
      <c r="J65" s="41" t="s">
        <v>40</v>
      </c>
      <c r="K65" s="42">
        <v>44214</v>
      </c>
      <c r="L65" s="42">
        <v>44547</v>
      </c>
      <c r="M65" s="45" t="str">
        <f t="shared" si="1"/>
        <v>77%</v>
      </c>
      <c r="O65"/>
    </row>
    <row r="66" spans="1:15" s="27" customFormat="1" ht="76.5" customHeight="1" x14ac:dyDescent="0.25">
      <c r="A66" s="41" t="s">
        <v>336</v>
      </c>
      <c r="B66" s="41" t="s">
        <v>80</v>
      </c>
      <c r="C66" s="69" t="s">
        <v>380</v>
      </c>
      <c r="D66" s="49" t="s">
        <v>400</v>
      </c>
      <c r="E66" s="59" t="s">
        <v>440</v>
      </c>
      <c r="F66" s="42">
        <v>44214</v>
      </c>
      <c r="G66" s="46">
        <v>69296000</v>
      </c>
      <c r="H66" s="41" t="s">
        <v>842</v>
      </c>
      <c r="I66" s="41"/>
      <c r="J66" s="41" t="s">
        <v>842</v>
      </c>
      <c r="K66" s="42">
        <v>44214</v>
      </c>
      <c r="L66" s="42">
        <v>44558</v>
      </c>
      <c r="M66" s="45" t="str">
        <f t="shared" si="1"/>
        <v>74%</v>
      </c>
      <c r="O66"/>
    </row>
    <row r="67" spans="1:15" s="27" customFormat="1" ht="76.5" customHeight="1" x14ac:dyDescent="0.25">
      <c r="A67" s="41" t="s">
        <v>337</v>
      </c>
      <c r="B67" s="41" t="s">
        <v>246</v>
      </c>
      <c r="C67" s="69" t="s">
        <v>233</v>
      </c>
      <c r="D67" s="49" t="s">
        <v>401</v>
      </c>
      <c r="E67" s="59" t="s">
        <v>441</v>
      </c>
      <c r="F67" s="42">
        <v>44218</v>
      </c>
      <c r="G67" s="46">
        <v>48385781</v>
      </c>
      <c r="H67" s="41" t="s">
        <v>843</v>
      </c>
      <c r="I67" s="41" t="s">
        <v>884</v>
      </c>
      <c r="J67" s="41" t="s">
        <v>1293</v>
      </c>
      <c r="K67" s="42">
        <v>44220</v>
      </c>
      <c r="L67" s="42">
        <v>44408</v>
      </c>
      <c r="M67" s="45" t="str">
        <f t="shared" si="1"/>
        <v>100%</v>
      </c>
      <c r="O67"/>
    </row>
    <row r="68" spans="1:15" s="27" customFormat="1" ht="76.5" customHeight="1" x14ac:dyDescent="0.25">
      <c r="A68" s="41" t="s">
        <v>485</v>
      </c>
      <c r="B68" s="41" t="s">
        <v>179</v>
      </c>
      <c r="C68" s="69" t="s">
        <v>700</v>
      </c>
      <c r="D68" s="49" t="s">
        <v>798</v>
      </c>
      <c r="E68" s="59" t="s">
        <v>583</v>
      </c>
      <c r="F68" s="42">
        <v>44221</v>
      </c>
      <c r="G68" s="46">
        <v>66000000</v>
      </c>
      <c r="H68" s="41" t="s">
        <v>40</v>
      </c>
      <c r="I68" s="41"/>
      <c r="J68" s="41" t="s">
        <v>40</v>
      </c>
      <c r="K68" s="42">
        <v>44222</v>
      </c>
      <c r="L68" s="42">
        <v>44555</v>
      </c>
      <c r="M68" s="45" t="str">
        <f t="shared" si="1"/>
        <v>74%</v>
      </c>
      <c r="O68"/>
    </row>
    <row r="69" spans="1:15" s="27" customFormat="1" ht="76.5" customHeight="1" x14ac:dyDescent="0.25">
      <c r="A69" s="41" t="s">
        <v>486</v>
      </c>
      <c r="B69" s="41" t="s">
        <v>176</v>
      </c>
      <c r="C69" s="69" t="s">
        <v>701</v>
      </c>
      <c r="D69" s="49" t="s">
        <v>110</v>
      </c>
      <c r="E69" s="59" t="s">
        <v>159</v>
      </c>
      <c r="F69" s="42">
        <v>44221</v>
      </c>
      <c r="G69" s="46">
        <v>49500000</v>
      </c>
      <c r="H69" s="41" t="s">
        <v>40</v>
      </c>
      <c r="I69" s="41"/>
      <c r="J69" s="41" t="s">
        <v>40</v>
      </c>
      <c r="K69" s="42">
        <v>44222</v>
      </c>
      <c r="L69" s="42">
        <v>44555</v>
      </c>
      <c r="M69" s="45" t="str">
        <f t="shared" si="1"/>
        <v>74%</v>
      </c>
      <c r="O69"/>
    </row>
    <row r="70" spans="1:15" s="27" customFormat="1" ht="76.5" customHeight="1" x14ac:dyDescent="0.25">
      <c r="A70" s="41" t="s">
        <v>487</v>
      </c>
      <c r="B70" s="41" t="s">
        <v>137</v>
      </c>
      <c r="C70" s="69" t="s">
        <v>702</v>
      </c>
      <c r="D70" s="49" t="s">
        <v>799</v>
      </c>
      <c r="E70" s="59" t="s">
        <v>584</v>
      </c>
      <c r="F70" s="42">
        <v>44222</v>
      </c>
      <c r="G70" s="46">
        <v>55581652</v>
      </c>
      <c r="H70" s="41" t="s">
        <v>844</v>
      </c>
      <c r="I70" s="41"/>
      <c r="J70" s="41" t="s">
        <v>844</v>
      </c>
      <c r="K70" s="42">
        <v>44223</v>
      </c>
      <c r="L70" s="42">
        <v>44553</v>
      </c>
      <c r="M70" s="45" t="str">
        <f t="shared" si="1"/>
        <v>75%</v>
      </c>
      <c r="O70"/>
    </row>
    <row r="71" spans="1:15" s="27" customFormat="1" ht="76.5" customHeight="1" x14ac:dyDescent="0.25">
      <c r="A71" s="41" t="s">
        <v>488</v>
      </c>
      <c r="B71" s="41" t="s">
        <v>247</v>
      </c>
      <c r="C71" s="69" t="s">
        <v>703</v>
      </c>
      <c r="D71" s="49" t="s">
        <v>157</v>
      </c>
      <c r="E71" s="59" t="s">
        <v>585</v>
      </c>
      <c r="F71" s="42">
        <v>44223</v>
      </c>
      <c r="G71" s="46">
        <v>18087168</v>
      </c>
      <c r="H71" s="41" t="s">
        <v>37</v>
      </c>
      <c r="I71" s="41" t="s">
        <v>882</v>
      </c>
      <c r="J71" s="41" t="s">
        <v>37</v>
      </c>
      <c r="K71" s="42">
        <v>44223</v>
      </c>
      <c r="L71" s="42">
        <v>44618</v>
      </c>
      <c r="M71" s="45" t="str">
        <f t="shared" si="1"/>
        <v>62%</v>
      </c>
      <c r="O71"/>
    </row>
    <row r="72" spans="1:15" s="27" customFormat="1" ht="76.5" customHeight="1" x14ac:dyDescent="0.25">
      <c r="A72" s="41" t="s">
        <v>489</v>
      </c>
      <c r="B72" s="41" t="s">
        <v>224</v>
      </c>
      <c r="C72" s="69" t="s">
        <v>704</v>
      </c>
      <c r="D72" s="49" t="s">
        <v>144</v>
      </c>
      <c r="E72" s="59" t="s">
        <v>586</v>
      </c>
      <c r="F72" s="42">
        <v>44223</v>
      </c>
      <c r="G72" s="46">
        <v>595526201</v>
      </c>
      <c r="H72" s="41" t="s">
        <v>845</v>
      </c>
      <c r="I72" s="41"/>
      <c r="J72" s="41" t="s">
        <v>845</v>
      </c>
      <c r="K72" s="42">
        <v>44228</v>
      </c>
      <c r="L72" s="42">
        <v>44547</v>
      </c>
      <c r="M72" s="45" t="str">
        <f t="shared" si="1"/>
        <v>76%</v>
      </c>
      <c r="O72"/>
    </row>
    <row r="73" spans="1:15" s="27" customFormat="1" ht="76.5" customHeight="1" x14ac:dyDescent="0.25">
      <c r="A73" s="41" t="s">
        <v>490</v>
      </c>
      <c r="B73" s="41" t="s">
        <v>67</v>
      </c>
      <c r="C73" s="69" t="s">
        <v>705</v>
      </c>
      <c r="D73" s="49" t="s">
        <v>256</v>
      </c>
      <c r="E73" s="59" t="s">
        <v>587</v>
      </c>
      <c r="F73" s="42">
        <v>44223</v>
      </c>
      <c r="G73" s="46">
        <v>31460000</v>
      </c>
      <c r="H73" s="41" t="s">
        <v>40</v>
      </c>
      <c r="I73" s="41"/>
      <c r="J73" s="41" t="s">
        <v>40</v>
      </c>
      <c r="K73" s="42">
        <v>44223</v>
      </c>
      <c r="L73" s="42">
        <v>44556</v>
      </c>
      <c r="M73" s="45" t="str">
        <f t="shared" si="1"/>
        <v>74%</v>
      </c>
      <c r="O73"/>
    </row>
    <row r="74" spans="1:15" s="27" customFormat="1" ht="76.5" customHeight="1" x14ac:dyDescent="0.25">
      <c r="A74" s="41" t="s">
        <v>491</v>
      </c>
      <c r="B74" s="41" t="s">
        <v>67</v>
      </c>
      <c r="C74" s="69" t="s">
        <v>706</v>
      </c>
      <c r="D74" s="49" t="s">
        <v>114</v>
      </c>
      <c r="E74" s="59" t="s">
        <v>588</v>
      </c>
      <c r="F74" s="42">
        <v>44224</v>
      </c>
      <c r="G74" s="46">
        <v>60236275</v>
      </c>
      <c r="H74" s="41" t="s">
        <v>40</v>
      </c>
      <c r="I74" s="41"/>
      <c r="J74" s="41" t="s">
        <v>40</v>
      </c>
      <c r="K74" s="42">
        <v>44225</v>
      </c>
      <c r="L74" s="42">
        <v>44558</v>
      </c>
      <c r="M74" s="45" t="str">
        <f t="shared" si="1"/>
        <v>73%</v>
      </c>
      <c r="O74"/>
    </row>
    <row r="75" spans="1:15" s="27" customFormat="1" ht="76.5" customHeight="1" x14ac:dyDescent="0.25">
      <c r="A75" s="41" t="s">
        <v>492</v>
      </c>
      <c r="B75" s="41" t="s">
        <v>341</v>
      </c>
      <c r="C75" s="69" t="s">
        <v>707</v>
      </c>
      <c r="D75" s="49" t="s">
        <v>97</v>
      </c>
      <c r="E75" s="59" t="s">
        <v>589</v>
      </c>
      <c r="F75" s="42">
        <v>44224</v>
      </c>
      <c r="G75" s="46">
        <v>93689852</v>
      </c>
      <c r="H75" s="41" t="s">
        <v>215</v>
      </c>
      <c r="I75" s="41" t="s">
        <v>1303</v>
      </c>
      <c r="J75" s="41" t="s">
        <v>215</v>
      </c>
      <c r="K75" s="42">
        <v>44228</v>
      </c>
      <c r="L75" s="42">
        <v>44530</v>
      </c>
      <c r="M75" s="45" t="str">
        <f t="shared" si="1"/>
        <v>80%</v>
      </c>
      <c r="O75"/>
    </row>
    <row r="76" spans="1:15" s="27" customFormat="1" ht="76.5" customHeight="1" x14ac:dyDescent="0.25">
      <c r="A76" s="41" t="s">
        <v>493</v>
      </c>
      <c r="B76" s="41" t="s">
        <v>176</v>
      </c>
      <c r="C76" s="69" t="s">
        <v>708</v>
      </c>
      <c r="D76" s="49" t="s">
        <v>124</v>
      </c>
      <c r="E76" s="59" t="s">
        <v>590</v>
      </c>
      <c r="F76" s="42">
        <v>44224</v>
      </c>
      <c r="G76" s="46">
        <v>49500000</v>
      </c>
      <c r="H76" s="41" t="s">
        <v>40</v>
      </c>
      <c r="I76" s="41"/>
      <c r="J76" s="41" t="s">
        <v>40</v>
      </c>
      <c r="K76" s="42">
        <v>44225</v>
      </c>
      <c r="L76" s="42">
        <v>44558</v>
      </c>
      <c r="M76" s="45" t="str">
        <f t="shared" si="1"/>
        <v>73%</v>
      </c>
      <c r="O76"/>
    </row>
    <row r="77" spans="1:15" s="27" customFormat="1" ht="76.5" customHeight="1" x14ac:dyDescent="0.25">
      <c r="A77" s="41" t="s">
        <v>494</v>
      </c>
      <c r="B77" s="41" t="s">
        <v>67</v>
      </c>
      <c r="C77" s="69" t="s">
        <v>709</v>
      </c>
      <c r="D77" s="49" t="s">
        <v>105</v>
      </c>
      <c r="E77" s="59" t="s">
        <v>591</v>
      </c>
      <c r="F77" s="42">
        <v>44224</v>
      </c>
      <c r="G77" s="46">
        <v>60236275</v>
      </c>
      <c r="H77" s="41" t="s">
        <v>40</v>
      </c>
      <c r="I77" s="41"/>
      <c r="J77" s="41" t="s">
        <v>40</v>
      </c>
      <c r="K77" s="42">
        <v>44225</v>
      </c>
      <c r="L77" s="42">
        <v>44558</v>
      </c>
      <c r="M77" s="45" t="str">
        <f t="shared" si="1"/>
        <v>73%</v>
      </c>
      <c r="O77"/>
    </row>
    <row r="78" spans="1:15" s="27" customFormat="1" ht="76.5" customHeight="1" x14ac:dyDescent="0.25">
      <c r="A78" s="41" t="s">
        <v>495</v>
      </c>
      <c r="B78" s="41" t="s">
        <v>171</v>
      </c>
      <c r="C78" s="69" t="s">
        <v>710</v>
      </c>
      <c r="D78" s="49" t="s">
        <v>800</v>
      </c>
      <c r="E78" s="59" t="s">
        <v>588</v>
      </c>
      <c r="F78" s="42">
        <v>44224</v>
      </c>
      <c r="G78" s="46">
        <v>60236275</v>
      </c>
      <c r="H78" s="41" t="s">
        <v>40</v>
      </c>
      <c r="I78" s="41"/>
      <c r="J78" s="41" t="s">
        <v>40</v>
      </c>
      <c r="K78" s="42">
        <v>44225</v>
      </c>
      <c r="L78" s="42">
        <v>44558</v>
      </c>
      <c r="M78" s="45" t="str">
        <f t="shared" si="1"/>
        <v>73%</v>
      </c>
      <c r="O78"/>
    </row>
    <row r="79" spans="1:15" s="27" customFormat="1" ht="76.5" customHeight="1" x14ac:dyDescent="0.25">
      <c r="A79" s="41" t="s">
        <v>496</v>
      </c>
      <c r="B79" s="41" t="s">
        <v>171</v>
      </c>
      <c r="C79" s="69" t="s">
        <v>711</v>
      </c>
      <c r="D79" s="49" t="s">
        <v>107</v>
      </c>
      <c r="E79" s="59" t="s">
        <v>592</v>
      </c>
      <c r="F79" s="42">
        <v>44224</v>
      </c>
      <c r="G79" s="46">
        <v>72600000</v>
      </c>
      <c r="H79" s="41" t="s">
        <v>40</v>
      </c>
      <c r="I79" s="41"/>
      <c r="J79" s="41" t="s">
        <v>40</v>
      </c>
      <c r="K79" s="42">
        <v>44228</v>
      </c>
      <c r="L79" s="42">
        <v>44561</v>
      </c>
      <c r="M79" s="45" t="str">
        <f t="shared" si="1"/>
        <v>72%</v>
      </c>
      <c r="O79"/>
    </row>
    <row r="80" spans="1:15" s="27" customFormat="1" ht="76.5" customHeight="1" x14ac:dyDescent="0.25">
      <c r="A80" s="41" t="s">
        <v>497</v>
      </c>
      <c r="B80" s="41" t="s">
        <v>171</v>
      </c>
      <c r="C80" s="69" t="s">
        <v>712</v>
      </c>
      <c r="D80" s="49" t="s">
        <v>206</v>
      </c>
      <c r="E80" s="59" t="s">
        <v>588</v>
      </c>
      <c r="F80" s="42">
        <v>44225</v>
      </c>
      <c r="G80" s="46">
        <v>72600000</v>
      </c>
      <c r="H80" s="41" t="s">
        <v>40</v>
      </c>
      <c r="I80" s="41"/>
      <c r="J80" s="41" t="s">
        <v>40</v>
      </c>
      <c r="K80" s="42">
        <v>44228</v>
      </c>
      <c r="L80" s="42">
        <v>44561</v>
      </c>
      <c r="M80" s="45" t="str">
        <f t="shared" si="1"/>
        <v>72%</v>
      </c>
      <c r="O80"/>
    </row>
    <row r="81" spans="1:15" s="27" customFormat="1" ht="76.5" customHeight="1" x14ac:dyDescent="0.25">
      <c r="A81" s="41" t="s">
        <v>498</v>
      </c>
      <c r="B81" s="41" t="s">
        <v>49</v>
      </c>
      <c r="C81" s="69" t="s">
        <v>35</v>
      </c>
      <c r="D81" s="49" t="s">
        <v>47</v>
      </c>
      <c r="E81" s="59" t="s">
        <v>593</v>
      </c>
      <c r="F81" s="42">
        <v>44225</v>
      </c>
      <c r="G81" s="46">
        <v>4139170150</v>
      </c>
      <c r="H81" s="41" t="s">
        <v>40</v>
      </c>
      <c r="I81" s="41"/>
      <c r="J81" s="41" t="s">
        <v>40</v>
      </c>
      <c r="K81" s="42">
        <v>44228</v>
      </c>
      <c r="L81" s="42">
        <v>44561</v>
      </c>
      <c r="M81" s="45" t="str">
        <f t="shared" si="1"/>
        <v>72%</v>
      </c>
      <c r="O81"/>
    </row>
    <row r="82" spans="1:15" s="27" customFormat="1" ht="76.5" customHeight="1" x14ac:dyDescent="0.25">
      <c r="A82" s="41" t="s">
        <v>499</v>
      </c>
      <c r="B82" s="41" t="s">
        <v>176</v>
      </c>
      <c r="C82" s="69" t="s">
        <v>713</v>
      </c>
      <c r="D82" s="49" t="s">
        <v>198</v>
      </c>
      <c r="E82" s="59" t="s">
        <v>594</v>
      </c>
      <c r="F82" s="42">
        <v>44225</v>
      </c>
      <c r="G82" s="46">
        <v>500000000</v>
      </c>
      <c r="H82" s="41" t="s">
        <v>846</v>
      </c>
      <c r="I82" s="41"/>
      <c r="J82" s="41" t="s">
        <v>846</v>
      </c>
      <c r="K82" s="42">
        <v>44228</v>
      </c>
      <c r="L82" s="42">
        <v>44552</v>
      </c>
      <c r="M82" s="45" t="str">
        <f t="shared" si="1"/>
        <v>74%</v>
      </c>
      <c r="O82"/>
    </row>
    <row r="83" spans="1:15" s="27" customFormat="1" ht="76.5" customHeight="1" x14ac:dyDescent="0.25">
      <c r="A83" s="41" t="s">
        <v>500</v>
      </c>
      <c r="B83" s="41" t="s">
        <v>176</v>
      </c>
      <c r="C83" s="69" t="s">
        <v>714</v>
      </c>
      <c r="D83" s="49" t="s">
        <v>160</v>
      </c>
      <c r="E83" s="59" t="s">
        <v>595</v>
      </c>
      <c r="F83" s="42">
        <v>44225</v>
      </c>
      <c r="G83" s="46">
        <v>38500000</v>
      </c>
      <c r="H83" s="41" t="s">
        <v>40</v>
      </c>
      <c r="I83" s="41"/>
      <c r="J83" s="41" t="s">
        <v>40</v>
      </c>
      <c r="K83" s="42">
        <v>44225</v>
      </c>
      <c r="L83" s="42">
        <v>44558</v>
      </c>
      <c r="M83" s="45" t="str">
        <f t="shared" si="1"/>
        <v>73%</v>
      </c>
      <c r="O83"/>
    </row>
    <row r="84" spans="1:15" s="27" customFormat="1" ht="76.5" customHeight="1" x14ac:dyDescent="0.25">
      <c r="A84" s="41" t="s">
        <v>501</v>
      </c>
      <c r="B84" s="41" t="s">
        <v>176</v>
      </c>
      <c r="C84" s="69" t="s">
        <v>715</v>
      </c>
      <c r="D84" s="49" t="s">
        <v>111</v>
      </c>
      <c r="E84" s="59" t="s">
        <v>596</v>
      </c>
      <c r="F84" s="42">
        <v>44225</v>
      </c>
      <c r="G84" s="46">
        <v>38500000</v>
      </c>
      <c r="H84" s="41" t="s">
        <v>40</v>
      </c>
      <c r="I84" s="41"/>
      <c r="J84" s="41" t="s">
        <v>40</v>
      </c>
      <c r="K84" s="42">
        <v>44228</v>
      </c>
      <c r="L84" s="42">
        <v>44561</v>
      </c>
      <c r="M84" s="45" t="str">
        <f t="shared" si="1"/>
        <v>72%</v>
      </c>
      <c r="O84"/>
    </row>
    <row r="85" spans="1:15" s="27" customFormat="1" ht="76.5" customHeight="1" x14ac:dyDescent="0.25">
      <c r="A85" s="41" t="s">
        <v>502</v>
      </c>
      <c r="B85" s="41" t="s">
        <v>49</v>
      </c>
      <c r="C85" s="69" t="s">
        <v>716</v>
      </c>
      <c r="D85" s="49" t="s">
        <v>47</v>
      </c>
      <c r="E85" s="59" t="s">
        <v>597</v>
      </c>
      <c r="F85" s="42">
        <v>44225</v>
      </c>
      <c r="G85" s="46">
        <v>1433188950</v>
      </c>
      <c r="H85" s="41" t="s">
        <v>40</v>
      </c>
      <c r="I85" s="41"/>
      <c r="J85" s="41" t="s">
        <v>40</v>
      </c>
      <c r="K85" s="42">
        <v>44228</v>
      </c>
      <c r="L85" s="42">
        <v>44561</v>
      </c>
      <c r="M85" s="45" t="str">
        <f t="shared" si="1"/>
        <v>72%</v>
      </c>
      <c r="O85"/>
    </row>
    <row r="86" spans="1:15" s="27" customFormat="1" ht="76.5" customHeight="1" x14ac:dyDescent="0.25">
      <c r="A86" s="41" t="s">
        <v>503</v>
      </c>
      <c r="B86" s="41" t="s">
        <v>176</v>
      </c>
      <c r="C86" s="69" t="s">
        <v>717</v>
      </c>
      <c r="D86" s="49" t="s">
        <v>112</v>
      </c>
      <c r="E86" s="59" t="s">
        <v>161</v>
      </c>
      <c r="F86" s="42">
        <v>44225</v>
      </c>
      <c r="G86" s="46">
        <v>49500000</v>
      </c>
      <c r="H86" s="41" t="s">
        <v>40</v>
      </c>
      <c r="I86" s="41"/>
      <c r="J86" s="41" t="s">
        <v>40</v>
      </c>
      <c r="K86" s="42">
        <v>44228</v>
      </c>
      <c r="L86" s="42">
        <v>44561</v>
      </c>
      <c r="M86" s="45" t="str">
        <f t="shared" ref="M86:M149" si="2">IF((ROUND((($N$22-$K86)/(EDATE($L86,0)-$K86)*100),2))&gt;100,"100%",CONCATENATE((ROUND((($N$22-$K86)/(EDATE($L86,0)-$K86)*100),0)),"%"))</f>
        <v>72%</v>
      </c>
      <c r="O86"/>
    </row>
    <row r="87" spans="1:15" s="27" customFormat="1" ht="76.5" customHeight="1" x14ac:dyDescent="0.25">
      <c r="A87" s="41" t="s">
        <v>504</v>
      </c>
      <c r="B87" s="41" t="s">
        <v>466</v>
      </c>
      <c r="C87" s="69" t="s">
        <v>718</v>
      </c>
      <c r="D87" s="49" t="s">
        <v>260</v>
      </c>
      <c r="E87" s="59" t="s">
        <v>598</v>
      </c>
      <c r="F87" s="42">
        <v>44228</v>
      </c>
      <c r="G87" s="46">
        <v>1299999984</v>
      </c>
      <c r="H87" s="41" t="s">
        <v>847</v>
      </c>
      <c r="I87" s="41"/>
      <c r="J87" s="41" t="s">
        <v>847</v>
      </c>
      <c r="K87" s="42">
        <v>44228</v>
      </c>
      <c r="L87" s="42">
        <v>44545</v>
      </c>
      <c r="M87" s="45" t="str">
        <f t="shared" si="2"/>
        <v>76%</v>
      </c>
      <c r="O87"/>
    </row>
    <row r="88" spans="1:15" s="27" customFormat="1" ht="76.5" customHeight="1" x14ac:dyDescent="0.25">
      <c r="A88" s="41" t="s">
        <v>505</v>
      </c>
      <c r="B88" s="41" t="s">
        <v>67</v>
      </c>
      <c r="C88" s="69" t="s">
        <v>719</v>
      </c>
      <c r="D88" s="49" t="s">
        <v>143</v>
      </c>
      <c r="E88" s="59" t="s">
        <v>599</v>
      </c>
      <c r="F88" s="42">
        <v>44228</v>
      </c>
      <c r="G88" s="46">
        <v>72600000</v>
      </c>
      <c r="H88" s="41" t="s">
        <v>40</v>
      </c>
      <c r="I88" s="41"/>
      <c r="J88" s="41" t="s">
        <v>40</v>
      </c>
      <c r="K88" s="42">
        <v>44228</v>
      </c>
      <c r="L88" s="42">
        <v>44561</v>
      </c>
      <c r="M88" s="45" t="str">
        <f t="shared" si="2"/>
        <v>72%</v>
      </c>
      <c r="O88"/>
    </row>
    <row r="89" spans="1:15" s="27" customFormat="1" ht="76.5" customHeight="1" x14ac:dyDescent="0.25">
      <c r="A89" s="41" t="s">
        <v>506</v>
      </c>
      <c r="B89" s="41" t="s">
        <v>58</v>
      </c>
      <c r="C89" s="69" t="s">
        <v>720</v>
      </c>
      <c r="D89" s="49" t="s">
        <v>276</v>
      </c>
      <c r="E89" s="59" t="s">
        <v>600</v>
      </c>
      <c r="F89" s="42">
        <v>44228</v>
      </c>
      <c r="G89" s="46">
        <v>48000000</v>
      </c>
      <c r="H89" s="41" t="s">
        <v>848</v>
      </c>
      <c r="I89" s="41"/>
      <c r="J89" s="41" t="s">
        <v>848</v>
      </c>
      <c r="K89" s="42">
        <v>44228</v>
      </c>
      <c r="L89" s="42">
        <v>44554</v>
      </c>
      <c r="M89" s="45" t="str">
        <f t="shared" si="2"/>
        <v>74%</v>
      </c>
      <c r="O89"/>
    </row>
    <row r="90" spans="1:15" s="27" customFormat="1" ht="76.5" customHeight="1" x14ac:dyDescent="0.25">
      <c r="A90" s="41" t="s">
        <v>507</v>
      </c>
      <c r="B90" s="41" t="s">
        <v>467</v>
      </c>
      <c r="C90" s="69" t="s">
        <v>721</v>
      </c>
      <c r="D90" s="49" t="s">
        <v>45</v>
      </c>
      <c r="E90" s="59" t="s">
        <v>601</v>
      </c>
      <c r="F90" s="42">
        <v>44228</v>
      </c>
      <c r="G90" s="46">
        <v>1702334409</v>
      </c>
      <c r="H90" s="41" t="s">
        <v>849</v>
      </c>
      <c r="I90" s="41"/>
      <c r="J90" s="41" t="s">
        <v>849</v>
      </c>
      <c r="K90" s="42">
        <v>44229</v>
      </c>
      <c r="L90" s="42">
        <v>44561</v>
      </c>
      <c r="M90" s="45" t="str">
        <f t="shared" si="2"/>
        <v>72%</v>
      </c>
      <c r="O90"/>
    </row>
    <row r="91" spans="1:15" s="27" customFormat="1" ht="76.5" customHeight="1" x14ac:dyDescent="0.25">
      <c r="A91" s="41" t="s">
        <v>508</v>
      </c>
      <c r="B91" s="41" t="s">
        <v>67</v>
      </c>
      <c r="C91" s="69" t="s">
        <v>722</v>
      </c>
      <c r="D91" s="49" t="s">
        <v>121</v>
      </c>
      <c r="E91" s="59" t="s">
        <v>602</v>
      </c>
      <c r="F91" s="42">
        <v>44228</v>
      </c>
      <c r="G91" s="46">
        <v>72600000</v>
      </c>
      <c r="H91" s="41" t="s">
        <v>40</v>
      </c>
      <c r="I91" s="41"/>
      <c r="J91" s="41" t="s">
        <v>40</v>
      </c>
      <c r="K91" s="42">
        <v>44228</v>
      </c>
      <c r="L91" s="42">
        <v>44561</v>
      </c>
      <c r="M91" s="45" t="str">
        <f t="shared" si="2"/>
        <v>72%</v>
      </c>
      <c r="O91"/>
    </row>
    <row r="92" spans="1:15" s="27" customFormat="1" ht="107.25" customHeight="1" x14ac:dyDescent="0.25">
      <c r="A92" s="41" t="s">
        <v>509</v>
      </c>
      <c r="B92" s="41" t="s">
        <v>467</v>
      </c>
      <c r="C92" s="69" t="s">
        <v>723</v>
      </c>
      <c r="D92" s="49" t="s">
        <v>46</v>
      </c>
      <c r="E92" s="59" t="s">
        <v>603</v>
      </c>
      <c r="F92" s="42">
        <v>44228</v>
      </c>
      <c r="G92" s="46">
        <v>1561907068</v>
      </c>
      <c r="H92" s="41" t="s">
        <v>40</v>
      </c>
      <c r="I92" s="41"/>
      <c r="J92" s="41" t="s">
        <v>40</v>
      </c>
      <c r="K92" s="42">
        <v>44228</v>
      </c>
      <c r="L92" s="42">
        <v>44561</v>
      </c>
      <c r="M92" s="45" t="str">
        <f t="shared" si="2"/>
        <v>72%</v>
      </c>
      <c r="O92"/>
    </row>
    <row r="93" spans="1:15" s="27" customFormat="1" ht="105.75" customHeight="1" x14ac:dyDescent="0.25">
      <c r="A93" s="41" t="s">
        <v>510</v>
      </c>
      <c r="B93" s="41" t="s">
        <v>338</v>
      </c>
      <c r="C93" s="69" t="s">
        <v>724</v>
      </c>
      <c r="D93" s="49" t="s">
        <v>44</v>
      </c>
      <c r="E93" s="59" t="s">
        <v>604</v>
      </c>
      <c r="F93" s="42">
        <v>44228</v>
      </c>
      <c r="G93" s="46">
        <v>833327275</v>
      </c>
      <c r="H93" s="41" t="s">
        <v>40</v>
      </c>
      <c r="I93" s="41"/>
      <c r="J93" s="41" t="s">
        <v>40</v>
      </c>
      <c r="K93" s="42">
        <v>44228</v>
      </c>
      <c r="L93" s="42">
        <v>44561</v>
      </c>
      <c r="M93" s="45" t="str">
        <f t="shared" si="2"/>
        <v>72%</v>
      </c>
      <c r="O93"/>
    </row>
    <row r="94" spans="1:15" s="27" customFormat="1" ht="76.5" customHeight="1" x14ac:dyDescent="0.25">
      <c r="A94" s="41" t="s">
        <v>511</v>
      </c>
      <c r="B94" s="41" t="s">
        <v>338</v>
      </c>
      <c r="C94" s="69" t="s">
        <v>725</v>
      </c>
      <c r="D94" s="49" t="s">
        <v>122</v>
      </c>
      <c r="E94" s="59" t="s">
        <v>605</v>
      </c>
      <c r="F94" s="42">
        <v>44228</v>
      </c>
      <c r="G94" s="46">
        <v>130900000</v>
      </c>
      <c r="H94" s="41" t="s">
        <v>839</v>
      </c>
      <c r="I94" s="41"/>
      <c r="J94" s="41" t="s">
        <v>839</v>
      </c>
      <c r="K94" s="42">
        <v>44228</v>
      </c>
      <c r="L94" s="42">
        <v>44551</v>
      </c>
      <c r="M94" s="45" t="str">
        <f t="shared" si="2"/>
        <v>75%</v>
      </c>
      <c r="O94"/>
    </row>
    <row r="95" spans="1:15" s="27" customFormat="1" ht="141.75" customHeight="1" x14ac:dyDescent="0.25">
      <c r="A95" s="41" t="s">
        <v>512</v>
      </c>
      <c r="B95" s="41" t="s">
        <v>338</v>
      </c>
      <c r="C95" s="69" t="s">
        <v>726</v>
      </c>
      <c r="D95" s="49" t="s">
        <v>135</v>
      </c>
      <c r="E95" s="59" t="s">
        <v>606</v>
      </c>
      <c r="F95" s="42">
        <v>44229</v>
      </c>
      <c r="G95" s="46">
        <v>160000000</v>
      </c>
      <c r="H95" s="41" t="s">
        <v>846</v>
      </c>
      <c r="I95" s="41"/>
      <c r="J95" s="41" t="s">
        <v>846</v>
      </c>
      <c r="K95" s="42">
        <v>44230</v>
      </c>
      <c r="L95" s="42">
        <v>44554</v>
      </c>
      <c r="M95" s="45" t="str">
        <f t="shared" si="2"/>
        <v>74%</v>
      </c>
      <c r="O95"/>
    </row>
    <row r="96" spans="1:15" s="27" customFormat="1" ht="76.5" customHeight="1" x14ac:dyDescent="0.25">
      <c r="A96" s="41" t="s">
        <v>513</v>
      </c>
      <c r="B96" s="41" t="s">
        <v>179</v>
      </c>
      <c r="C96" s="69" t="s">
        <v>727</v>
      </c>
      <c r="D96" s="49" t="s">
        <v>801</v>
      </c>
      <c r="E96" s="59" t="s">
        <v>283</v>
      </c>
      <c r="F96" s="42">
        <v>44230</v>
      </c>
      <c r="G96" s="46">
        <v>870220000</v>
      </c>
      <c r="H96" s="41" t="s">
        <v>850</v>
      </c>
      <c r="I96" s="41"/>
      <c r="J96" s="41" t="s">
        <v>850</v>
      </c>
      <c r="K96" s="42">
        <v>44235</v>
      </c>
      <c r="L96" s="42">
        <v>44537</v>
      </c>
      <c r="M96" s="45" t="str">
        <f t="shared" si="2"/>
        <v>77%</v>
      </c>
      <c r="O96"/>
    </row>
    <row r="97" spans="1:15" s="27" customFormat="1" ht="76.5" customHeight="1" x14ac:dyDescent="0.25">
      <c r="A97" s="41" t="s">
        <v>514</v>
      </c>
      <c r="B97" s="41" t="s">
        <v>58</v>
      </c>
      <c r="C97" s="69" t="s">
        <v>728</v>
      </c>
      <c r="D97" s="49" t="s">
        <v>802</v>
      </c>
      <c r="E97" s="59" t="s">
        <v>607</v>
      </c>
      <c r="F97" s="42">
        <v>44230</v>
      </c>
      <c r="G97" s="46">
        <v>49500000</v>
      </c>
      <c r="H97" s="41" t="s">
        <v>851</v>
      </c>
      <c r="I97" s="41"/>
      <c r="J97" s="41" t="s">
        <v>851</v>
      </c>
      <c r="K97" s="42">
        <v>44231</v>
      </c>
      <c r="L97" s="42">
        <v>44553</v>
      </c>
      <c r="M97" s="45" t="str">
        <f t="shared" si="2"/>
        <v>74%</v>
      </c>
      <c r="O97"/>
    </row>
    <row r="98" spans="1:15" s="27" customFormat="1" ht="103.5" customHeight="1" x14ac:dyDescent="0.25">
      <c r="A98" s="41" t="s">
        <v>515</v>
      </c>
      <c r="B98" s="41" t="s">
        <v>468</v>
      </c>
      <c r="C98" s="69" t="s">
        <v>729</v>
      </c>
      <c r="D98" s="49" t="s">
        <v>253</v>
      </c>
      <c r="E98" s="59" t="s">
        <v>608</v>
      </c>
      <c r="F98" s="42">
        <v>44230</v>
      </c>
      <c r="G98" s="46">
        <v>37683333</v>
      </c>
      <c r="H98" s="41" t="s">
        <v>852</v>
      </c>
      <c r="I98" s="41"/>
      <c r="J98" s="41" t="s">
        <v>852</v>
      </c>
      <c r="K98" s="42">
        <v>44231</v>
      </c>
      <c r="L98" s="42">
        <v>44557</v>
      </c>
      <c r="M98" s="45" t="str">
        <f t="shared" si="2"/>
        <v>73%</v>
      </c>
      <c r="O98"/>
    </row>
    <row r="99" spans="1:15" s="27" customFormat="1" ht="76.5" customHeight="1" x14ac:dyDescent="0.25">
      <c r="A99" s="41" t="s">
        <v>516</v>
      </c>
      <c r="B99" s="41" t="s">
        <v>469</v>
      </c>
      <c r="C99" s="69" t="s">
        <v>730</v>
      </c>
      <c r="D99" s="49" t="s">
        <v>189</v>
      </c>
      <c r="E99" s="59" t="s">
        <v>609</v>
      </c>
      <c r="F99" s="42">
        <v>44231</v>
      </c>
      <c r="G99" s="46">
        <v>3769245640</v>
      </c>
      <c r="H99" s="41" t="s">
        <v>1409</v>
      </c>
      <c r="I99" s="41"/>
      <c r="J99" s="41" t="s">
        <v>1409</v>
      </c>
      <c r="K99" s="42">
        <v>44231</v>
      </c>
      <c r="L99" s="42">
        <v>44561</v>
      </c>
      <c r="M99" s="45" t="str">
        <f t="shared" si="2"/>
        <v>72%</v>
      </c>
      <c r="O99"/>
    </row>
    <row r="100" spans="1:15" s="27" customFormat="1" ht="76.5" customHeight="1" x14ac:dyDescent="0.25">
      <c r="A100" s="41" t="s">
        <v>517</v>
      </c>
      <c r="B100" s="41" t="s">
        <v>469</v>
      </c>
      <c r="C100" s="69" t="s">
        <v>192</v>
      </c>
      <c r="D100" s="49" t="s">
        <v>189</v>
      </c>
      <c r="E100" s="59" t="s">
        <v>610</v>
      </c>
      <c r="F100" s="42">
        <v>44231</v>
      </c>
      <c r="G100" s="46">
        <v>4650434588</v>
      </c>
      <c r="H100" s="41" t="s">
        <v>1409</v>
      </c>
      <c r="I100" s="41"/>
      <c r="J100" s="41" t="s">
        <v>1409</v>
      </c>
      <c r="K100" s="42">
        <v>44231</v>
      </c>
      <c r="L100" s="42">
        <v>44561</v>
      </c>
      <c r="M100" s="45" t="str">
        <f t="shared" si="2"/>
        <v>72%</v>
      </c>
      <c r="O100"/>
    </row>
    <row r="101" spans="1:15" s="27" customFormat="1" ht="76.5" customHeight="1" x14ac:dyDescent="0.25">
      <c r="A101" s="41" t="s">
        <v>518</v>
      </c>
      <c r="B101" s="41" t="s">
        <v>80</v>
      </c>
      <c r="C101" s="69" t="s">
        <v>731</v>
      </c>
      <c r="D101" s="49" t="s">
        <v>140</v>
      </c>
      <c r="E101" s="59" t="s">
        <v>611</v>
      </c>
      <c r="F101" s="42">
        <v>44232</v>
      </c>
      <c r="G101" s="46">
        <v>52800000</v>
      </c>
      <c r="H101" s="41" t="s">
        <v>853</v>
      </c>
      <c r="I101" s="41"/>
      <c r="J101" s="41" t="s">
        <v>853</v>
      </c>
      <c r="K101" s="42">
        <v>44235</v>
      </c>
      <c r="L101" s="42">
        <v>44554</v>
      </c>
      <c r="M101" s="45" t="str">
        <f t="shared" si="2"/>
        <v>73%</v>
      </c>
      <c r="O101"/>
    </row>
    <row r="102" spans="1:15" s="27" customFormat="1" ht="76.5" customHeight="1" x14ac:dyDescent="0.25">
      <c r="A102" s="41" t="s">
        <v>519</v>
      </c>
      <c r="B102" s="41" t="s">
        <v>176</v>
      </c>
      <c r="C102" s="69" t="s">
        <v>732</v>
      </c>
      <c r="D102" s="49" t="s">
        <v>803</v>
      </c>
      <c r="E102" s="59" t="s">
        <v>612</v>
      </c>
      <c r="F102" s="42">
        <v>44232</v>
      </c>
      <c r="G102" s="46">
        <v>210000000</v>
      </c>
      <c r="H102" s="41" t="s">
        <v>854</v>
      </c>
      <c r="I102" s="41"/>
      <c r="J102" s="41" t="s">
        <v>854</v>
      </c>
      <c r="K102" s="42">
        <v>44232</v>
      </c>
      <c r="L102" s="42">
        <v>44554</v>
      </c>
      <c r="M102" s="45" t="str">
        <f t="shared" si="2"/>
        <v>74%</v>
      </c>
      <c r="O102"/>
    </row>
    <row r="103" spans="1:15" s="27" customFormat="1" ht="76.5" customHeight="1" x14ac:dyDescent="0.25">
      <c r="A103" s="41" t="s">
        <v>520</v>
      </c>
      <c r="B103" s="41" t="s">
        <v>338</v>
      </c>
      <c r="C103" s="69" t="s">
        <v>733</v>
      </c>
      <c r="D103" s="49" t="s">
        <v>205</v>
      </c>
      <c r="E103" s="59" t="s">
        <v>613</v>
      </c>
      <c r="F103" s="42">
        <v>44235</v>
      </c>
      <c r="G103" s="46">
        <v>161792400</v>
      </c>
      <c r="H103" s="41" t="s">
        <v>853</v>
      </c>
      <c r="I103" s="41"/>
      <c r="J103" s="41" t="s">
        <v>853</v>
      </c>
      <c r="K103" s="42">
        <v>44235</v>
      </c>
      <c r="L103" s="42">
        <v>44554</v>
      </c>
      <c r="M103" s="45" t="str">
        <f t="shared" si="2"/>
        <v>73%</v>
      </c>
      <c r="O103"/>
    </row>
    <row r="104" spans="1:15" s="27" customFormat="1" ht="76.5" customHeight="1" x14ac:dyDescent="0.25">
      <c r="A104" s="41" t="s">
        <v>521</v>
      </c>
      <c r="B104" s="41" t="s">
        <v>137</v>
      </c>
      <c r="C104" s="69" t="s">
        <v>734</v>
      </c>
      <c r="D104" s="49" t="s">
        <v>115</v>
      </c>
      <c r="E104" s="59" t="s">
        <v>614</v>
      </c>
      <c r="F104" s="42">
        <v>44235</v>
      </c>
      <c r="G104" s="46">
        <v>1400000000</v>
      </c>
      <c r="H104" s="41" t="s">
        <v>855</v>
      </c>
      <c r="I104" s="41"/>
      <c r="J104" s="41" t="s">
        <v>855</v>
      </c>
      <c r="K104" s="42">
        <v>44237</v>
      </c>
      <c r="L104" s="42">
        <v>44561</v>
      </c>
      <c r="M104" s="45" t="str">
        <f t="shared" si="2"/>
        <v>72%</v>
      </c>
      <c r="O104"/>
    </row>
    <row r="105" spans="1:15" s="27" customFormat="1" ht="76.5" customHeight="1" x14ac:dyDescent="0.25">
      <c r="A105" s="41" t="s">
        <v>522</v>
      </c>
      <c r="B105" s="41" t="s">
        <v>470</v>
      </c>
      <c r="C105" s="69" t="s">
        <v>735</v>
      </c>
      <c r="D105" s="49" t="s">
        <v>804</v>
      </c>
      <c r="E105" s="59" t="s">
        <v>615</v>
      </c>
      <c r="F105" s="42">
        <v>44235</v>
      </c>
      <c r="G105" s="46">
        <v>73920000</v>
      </c>
      <c r="H105" s="41" t="s">
        <v>853</v>
      </c>
      <c r="I105" s="41"/>
      <c r="J105" s="41" t="s">
        <v>853</v>
      </c>
      <c r="K105" s="42">
        <v>44235</v>
      </c>
      <c r="L105" s="42">
        <v>44554</v>
      </c>
      <c r="M105" s="45" t="str">
        <f t="shared" si="2"/>
        <v>73%</v>
      </c>
      <c r="O105"/>
    </row>
    <row r="106" spans="1:15" s="27" customFormat="1" ht="76.5" customHeight="1" x14ac:dyDescent="0.25">
      <c r="A106" s="41" t="s">
        <v>523</v>
      </c>
      <c r="B106" s="41" t="s">
        <v>80</v>
      </c>
      <c r="C106" s="69" t="s">
        <v>163</v>
      </c>
      <c r="D106" s="49" t="s">
        <v>125</v>
      </c>
      <c r="E106" s="59" t="s">
        <v>616</v>
      </c>
      <c r="F106" s="42">
        <v>44235</v>
      </c>
      <c r="G106" s="46">
        <v>55968000</v>
      </c>
      <c r="H106" s="41" t="s">
        <v>853</v>
      </c>
      <c r="I106" s="41"/>
      <c r="J106" s="41" t="s">
        <v>853</v>
      </c>
      <c r="K106" s="42">
        <v>44235</v>
      </c>
      <c r="L106" s="42">
        <v>44554</v>
      </c>
      <c r="M106" s="45" t="str">
        <f t="shared" si="2"/>
        <v>73%</v>
      </c>
      <c r="O106"/>
    </row>
    <row r="107" spans="1:15" s="27" customFormat="1" ht="76.5" customHeight="1" x14ac:dyDescent="0.25">
      <c r="A107" s="41" t="s">
        <v>524</v>
      </c>
      <c r="B107" s="41" t="s">
        <v>80</v>
      </c>
      <c r="C107" s="69" t="s">
        <v>736</v>
      </c>
      <c r="D107" s="49" t="s">
        <v>805</v>
      </c>
      <c r="E107" s="59" t="s">
        <v>617</v>
      </c>
      <c r="F107" s="42">
        <v>44235</v>
      </c>
      <c r="G107" s="46">
        <v>38016000</v>
      </c>
      <c r="H107" s="41" t="s">
        <v>853</v>
      </c>
      <c r="I107" s="41"/>
      <c r="J107" s="41" t="s">
        <v>853</v>
      </c>
      <c r="K107" s="42">
        <v>44235</v>
      </c>
      <c r="L107" s="42">
        <v>44554</v>
      </c>
      <c r="M107" s="45" t="str">
        <f t="shared" si="2"/>
        <v>73%</v>
      </c>
      <c r="O107"/>
    </row>
    <row r="108" spans="1:15" s="27" customFormat="1" ht="76.5" customHeight="1" x14ac:dyDescent="0.25">
      <c r="A108" s="41" t="s">
        <v>525</v>
      </c>
      <c r="B108" s="41" t="s">
        <v>80</v>
      </c>
      <c r="C108" s="69" t="s">
        <v>737</v>
      </c>
      <c r="D108" s="49" t="s">
        <v>197</v>
      </c>
      <c r="E108" s="59" t="s">
        <v>618</v>
      </c>
      <c r="F108" s="42">
        <v>44235</v>
      </c>
      <c r="G108" s="46">
        <v>52800000</v>
      </c>
      <c r="H108" s="41" t="s">
        <v>853</v>
      </c>
      <c r="I108" s="41"/>
      <c r="J108" s="41" t="s">
        <v>853</v>
      </c>
      <c r="K108" s="42">
        <v>44235</v>
      </c>
      <c r="L108" s="42">
        <v>44554</v>
      </c>
      <c r="M108" s="45" t="str">
        <f t="shared" si="2"/>
        <v>73%</v>
      </c>
      <c r="O108"/>
    </row>
    <row r="109" spans="1:15" s="27" customFormat="1" ht="76.5" customHeight="1" x14ac:dyDescent="0.25">
      <c r="A109" s="41" t="s">
        <v>526</v>
      </c>
      <c r="B109" s="41" t="s">
        <v>171</v>
      </c>
      <c r="C109" s="69" t="s">
        <v>738</v>
      </c>
      <c r="D109" s="49" t="s">
        <v>108</v>
      </c>
      <c r="E109" s="59" t="s">
        <v>619</v>
      </c>
      <c r="F109" s="42">
        <v>44235</v>
      </c>
      <c r="G109" s="46">
        <v>38846757</v>
      </c>
      <c r="H109" s="41" t="s">
        <v>853</v>
      </c>
      <c r="I109" s="41"/>
      <c r="J109" s="41" t="s">
        <v>853</v>
      </c>
      <c r="K109" s="42">
        <v>44235</v>
      </c>
      <c r="L109" s="42">
        <v>44554</v>
      </c>
      <c r="M109" s="45" t="str">
        <f t="shared" si="2"/>
        <v>73%</v>
      </c>
      <c r="O109"/>
    </row>
    <row r="110" spans="1:15" s="27" customFormat="1" ht="76.5" customHeight="1" x14ac:dyDescent="0.25">
      <c r="A110" s="41" t="s">
        <v>527</v>
      </c>
      <c r="B110" s="41" t="s">
        <v>168</v>
      </c>
      <c r="C110" s="69" t="s">
        <v>739</v>
      </c>
      <c r="D110" s="49" t="s">
        <v>117</v>
      </c>
      <c r="E110" s="59" t="s">
        <v>620</v>
      </c>
      <c r="F110" s="42">
        <v>44236</v>
      </c>
      <c r="G110" s="46">
        <v>631087762</v>
      </c>
      <c r="H110" s="41" t="s">
        <v>215</v>
      </c>
      <c r="I110" s="41" t="s">
        <v>1299</v>
      </c>
      <c r="J110" s="41" t="s">
        <v>215</v>
      </c>
      <c r="K110" s="42">
        <v>44236</v>
      </c>
      <c r="L110" s="42">
        <v>44526</v>
      </c>
      <c r="M110" s="45" t="str">
        <f t="shared" si="2"/>
        <v>80%</v>
      </c>
      <c r="O110"/>
    </row>
    <row r="111" spans="1:15" s="27" customFormat="1" ht="76.5" customHeight="1" x14ac:dyDescent="0.25">
      <c r="A111" s="41" t="s">
        <v>528</v>
      </c>
      <c r="B111" s="41" t="s">
        <v>87</v>
      </c>
      <c r="C111" s="69" t="s">
        <v>740</v>
      </c>
      <c r="D111" s="49" t="s">
        <v>172</v>
      </c>
      <c r="E111" s="59" t="s">
        <v>621</v>
      </c>
      <c r="F111" s="42">
        <v>44236</v>
      </c>
      <c r="G111" s="46">
        <v>1012780461</v>
      </c>
      <c r="H111" s="41" t="s">
        <v>850</v>
      </c>
      <c r="I111" s="41"/>
      <c r="J111" s="41" t="s">
        <v>850</v>
      </c>
      <c r="K111" s="42">
        <v>44236</v>
      </c>
      <c r="L111" s="42">
        <v>44538</v>
      </c>
      <c r="M111" s="45" t="str">
        <f t="shared" si="2"/>
        <v>77%</v>
      </c>
      <c r="O111"/>
    </row>
    <row r="112" spans="1:15" s="27" customFormat="1" ht="101.25" customHeight="1" x14ac:dyDescent="0.25">
      <c r="A112" s="41" t="s">
        <v>529</v>
      </c>
      <c r="B112" s="41" t="s">
        <v>469</v>
      </c>
      <c r="C112" s="69" t="s">
        <v>730</v>
      </c>
      <c r="D112" s="49" t="s">
        <v>189</v>
      </c>
      <c r="E112" s="59" t="s">
        <v>622</v>
      </c>
      <c r="F112" s="42">
        <v>44236</v>
      </c>
      <c r="G112" s="46">
        <v>2245806861</v>
      </c>
      <c r="H112" s="41" t="s">
        <v>856</v>
      </c>
      <c r="I112" s="41"/>
      <c r="J112" s="41" t="s">
        <v>856</v>
      </c>
      <c r="K112" s="42">
        <v>44236</v>
      </c>
      <c r="L112" s="42">
        <v>44561</v>
      </c>
      <c r="M112" s="45" t="str">
        <f t="shared" si="2"/>
        <v>72%</v>
      </c>
      <c r="O112"/>
    </row>
    <row r="113" spans="1:15" s="27" customFormat="1" ht="98.25" customHeight="1" x14ac:dyDescent="0.25">
      <c r="A113" s="41" t="s">
        <v>530</v>
      </c>
      <c r="B113" s="41" t="s">
        <v>246</v>
      </c>
      <c r="C113" s="69" t="s">
        <v>730</v>
      </c>
      <c r="D113" s="49" t="s">
        <v>189</v>
      </c>
      <c r="E113" s="59" t="s">
        <v>623</v>
      </c>
      <c r="F113" s="42">
        <v>44236</v>
      </c>
      <c r="G113" s="46">
        <v>2245806861</v>
      </c>
      <c r="H113" s="41"/>
      <c r="I113" s="41"/>
      <c r="J113" s="41"/>
      <c r="K113" s="42">
        <v>44236</v>
      </c>
      <c r="L113" s="42">
        <v>44561</v>
      </c>
      <c r="M113" s="45" t="str">
        <f t="shared" si="2"/>
        <v>72%</v>
      </c>
      <c r="O113"/>
    </row>
    <row r="114" spans="1:15" s="27" customFormat="1" ht="76.5" customHeight="1" x14ac:dyDescent="0.25">
      <c r="A114" s="41" t="s">
        <v>531</v>
      </c>
      <c r="B114" s="41" t="s">
        <v>338</v>
      </c>
      <c r="C114" s="69" t="s">
        <v>741</v>
      </c>
      <c r="D114" s="49" t="s">
        <v>177</v>
      </c>
      <c r="E114" s="59" t="s">
        <v>624</v>
      </c>
      <c r="F114" s="42">
        <v>44236</v>
      </c>
      <c r="G114" s="46">
        <v>61800000</v>
      </c>
      <c r="H114" s="41" t="s">
        <v>129</v>
      </c>
      <c r="I114" s="41"/>
      <c r="J114" s="41" t="s">
        <v>129</v>
      </c>
      <c r="K114" s="42">
        <v>44237</v>
      </c>
      <c r="L114" s="42">
        <v>44539</v>
      </c>
      <c r="M114" s="45" t="str">
        <f t="shared" si="2"/>
        <v>77%</v>
      </c>
      <c r="O114"/>
    </row>
    <row r="115" spans="1:15" s="27" customFormat="1" ht="76.5" customHeight="1" x14ac:dyDescent="0.25">
      <c r="A115" s="41" t="s">
        <v>532</v>
      </c>
      <c r="B115" s="41" t="s">
        <v>471</v>
      </c>
      <c r="C115" s="69" t="s">
        <v>730</v>
      </c>
      <c r="D115" s="49" t="s">
        <v>189</v>
      </c>
      <c r="E115" s="59" t="s">
        <v>625</v>
      </c>
      <c r="F115" s="42">
        <v>44236</v>
      </c>
      <c r="G115" s="46">
        <v>1865106492</v>
      </c>
      <c r="H115" s="41"/>
      <c r="I115" s="41"/>
      <c r="J115" s="41"/>
      <c r="K115" s="42">
        <v>44236</v>
      </c>
      <c r="L115" s="42">
        <v>44561</v>
      </c>
      <c r="M115" s="45" t="str">
        <f t="shared" si="2"/>
        <v>72%</v>
      </c>
      <c r="O115"/>
    </row>
    <row r="116" spans="1:15" s="27" customFormat="1" ht="76.5" customHeight="1" x14ac:dyDescent="0.25">
      <c r="A116" s="41" t="s">
        <v>533</v>
      </c>
      <c r="B116" s="41" t="s">
        <v>472</v>
      </c>
      <c r="C116" s="69" t="s">
        <v>175</v>
      </c>
      <c r="D116" s="49" t="s">
        <v>118</v>
      </c>
      <c r="E116" s="59" t="s">
        <v>626</v>
      </c>
      <c r="F116" s="42">
        <v>44237</v>
      </c>
      <c r="G116" s="46">
        <v>399965647</v>
      </c>
      <c r="H116" s="41" t="s">
        <v>850</v>
      </c>
      <c r="I116" s="41"/>
      <c r="J116" s="41"/>
      <c r="K116" s="42">
        <v>44238</v>
      </c>
      <c r="L116" s="42">
        <v>44540</v>
      </c>
      <c r="M116" s="45" t="str">
        <f t="shared" si="2"/>
        <v>76%</v>
      </c>
      <c r="O116"/>
    </row>
    <row r="117" spans="1:15" s="27" customFormat="1" ht="76.5" customHeight="1" x14ac:dyDescent="0.25">
      <c r="A117" s="41" t="s">
        <v>534</v>
      </c>
      <c r="B117" s="41" t="s">
        <v>471</v>
      </c>
      <c r="C117" s="69" t="s">
        <v>730</v>
      </c>
      <c r="D117" s="49" t="s">
        <v>189</v>
      </c>
      <c r="E117" s="59" t="s">
        <v>627</v>
      </c>
      <c r="F117" s="42">
        <v>44237</v>
      </c>
      <c r="G117" s="46">
        <v>92311264</v>
      </c>
      <c r="H117" s="41"/>
      <c r="I117" s="41"/>
      <c r="J117" s="41"/>
      <c r="K117" s="42">
        <v>44237</v>
      </c>
      <c r="L117" s="42">
        <v>44561</v>
      </c>
      <c r="M117" s="45" t="str">
        <f t="shared" si="2"/>
        <v>72%</v>
      </c>
      <c r="O117"/>
    </row>
    <row r="118" spans="1:15" s="27" customFormat="1" ht="76.5" customHeight="1" x14ac:dyDescent="0.25">
      <c r="A118" s="41" t="s">
        <v>535</v>
      </c>
      <c r="B118" s="41" t="s">
        <v>471</v>
      </c>
      <c r="C118" s="69" t="s">
        <v>730</v>
      </c>
      <c r="D118" s="49" t="s">
        <v>189</v>
      </c>
      <c r="E118" s="59" t="s">
        <v>628</v>
      </c>
      <c r="F118" s="42">
        <v>44237</v>
      </c>
      <c r="G118" s="46">
        <v>1079916480</v>
      </c>
      <c r="H118" s="41"/>
      <c r="I118" s="41"/>
      <c r="J118" s="41"/>
      <c r="K118" s="42">
        <v>44237</v>
      </c>
      <c r="L118" s="42">
        <v>44561</v>
      </c>
      <c r="M118" s="45" t="str">
        <f t="shared" si="2"/>
        <v>72%</v>
      </c>
      <c r="O118"/>
    </row>
    <row r="119" spans="1:15" s="27" customFormat="1" ht="76.5" customHeight="1" x14ac:dyDescent="0.25">
      <c r="A119" s="41" t="s">
        <v>536</v>
      </c>
      <c r="B119" s="41" t="s">
        <v>471</v>
      </c>
      <c r="C119" s="69" t="s">
        <v>730</v>
      </c>
      <c r="D119" s="49" t="s">
        <v>189</v>
      </c>
      <c r="E119" s="59" t="s">
        <v>629</v>
      </c>
      <c r="F119" s="42">
        <v>44237</v>
      </c>
      <c r="G119" s="46">
        <v>1061674000</v>
      </c>
      <c r="H119" s="41"/>
      <c r="I119" s="41"/>
      <c r="J119" s="41"/>
      <c r="K119" s="42">
        <v>44237</v>
      </c>
      <c r="L119" s="42">
        <v>44561</v>
      </c>
      <c r="M119" s="45" t="str">
        <f t="shared" si="2"/>
        <v>72%</v>
      </c>
      <c r="O119"/>
    </row>
    <row r="120" spans="1:15" s="27" customFormat="1" ht="76.5" customHeight="1" x14ac:dyDescent="0.25">
      <c r="A120" s="41" t="s">
        <v>537</v>
      </c>
      <c r="B120" s="41" t="s">
        <v>471</v>
      </c>
      <c r="C120" s="69" t="s">
        <v>730</v>
      </c>
      <c r="D120" s="49" t="s">
        <v>189</v>
      </c>
      <c r="E120" s="59" t="s">
        <v>630</v>
      </c>
      <c r="F120" s="42">
        <v>44237</v>
      </c>
      <c r="G120" s="46">
        <v>320923890</v>
      </c>
      <c r="H120" s="41"/>
      <c r="I120" s="41"/>
      <c r="J120" s="41"/>
      <c r="K120" s="42">
        <v>44237</v>
      </c>
      <c r="L120" s="42">
        <v>44561</v>
      </c>
      <c r="M120" s="45" t="str">
        <f t="shared" si="2"/>
        <v>72%</v>
      </c>
      <c r="O120"/>
    </row>
    <row r="121" spans="1:15" s="27" customFormat="1" ht="102" customHeight="1" x14ac:dyDescent="0.25">
      <c r="A121" s="41" t="s">
        <v>538</v>
      </c>
      <c r="B121" s="41" t="s">
        <v>471</v>
      </c>
      <c r="C121" s="69" t="s">
        <v>730</v>
      </c>
      <c r="D121" s="49" t="s">
        <v>189</v>
      </c>
      <c r="E121" s="59" t="s">
        <v>631</v>
      </c>
      <c r="F121" s="42">
        <v>44237</v>
      </c>
      <c r="G121" s="46">
        <v>134817992</v>
      </c>
      <c r="H121" s="41"/>
      <c r="I121" s="41"/>
      <c r="J121" s="41"/>
      <c r="K121" s="42">
        <v>44237</v>
      </c>
      <c r="L121" s="42">
        <v>44561</v>
      </c>
      <c r="M121" s="45" t="str">
        <f t="shared" si="2"/>
        <v>72%</v>
      </c>
      <c r="O121"/>
    </row>
    <row r="122" spans="1:15" s="27" customFormat="1" ht="76.5" customHeight="1" x14ac:dyDescent="0.25">
      <c r="A122" s="41" t="s">
        <v>539</v>
      </c>
      <c r="B122" s="41" t="s">
        <v>471</v>
      </c>
      <c r="C122" s="69" t="s">
        <v>730</v>
      </c>
      <c r="D122" s="49" t="s">
        <v>189</v>
      </c>
      <c r="E122" s="59" t="s">
        <v>632</v>
      </c>
      <c r="F122" s="42">
        <v>44237</v>
      </c>
      <c r="G122" s="46">
        <v>408900570</v>
      </c>
      <c r="H122" s="41"/>
      <c r="I122" s="41"/>
      <c r="J122" s="41"/>
      <c r="K122" s="42">
        <v>44237</v>
      </c>
      <c r="L122" s="42">
        <v>44561</v>
      </c>
      <c r="M122" s="45" t="str">
        <f t="shared" si="2"/>
        <v>72%</v>
      </c>
      <c r="O122"/>
    </row>
    <row r="123" spans="1:15" s="27" customFormat="1" ht="76.5" customHeight="1" x14ac:dyDescent="0.25">
      <c r="A123" s="41" t="s">
        <v>540</v>
      </c>
      <c r="B123" s="41" t="s">
        <v>244</v>
      </c>
      <c r="C123" s="69" t="s">
        <v>183</v>
      </c>
      <c r="D123" s="49" t="s">
        <v>133</v>
      </c>
      <c r="E123" s="59" t="s">
        <v>633</v>
      </c>
      <c r="F123" s="42">
        <v>44237</v>
      </c>
      <c r="G123" s="46">
        <v>1653048142</v>
      </c>
      <c r="H123" s="41" t="s">
        <v>857</v>
      </c>
      <c r="I123" s="41"/>
      <c r="J123" s="41" t="s">
        <v>857</v>
      </c>
      <c r="K123" s="42">
        <v>44238</v>
      </c>
      <c r="L123" s="42">
        <v>44560</v>
      </c>
      <c r="M123" s="45" t="str">
        <f t="shared" si="2"/>
        <v>72%</v>
      </c>
      <c r="O123"/>
    </row>
    <row r="124" spans="1:15" s="27" customFormat="1" ht="76.5" customHeight="1" x14ac:dyDescent="0.25">
      <c r="A124" s="41" t="s">
        <v>541</v>
      </c>
      <c r="B124" s="41" t="s">
        <v>339</v>
      </c>
      <c r="C124" s="69" t="s">
        <v>742</v>
      </c>
      <c r="D124" s="49" t="s">
        <v>164</v>
      </c>
      <c r="E124" s="59" t="s">
        <v>634</v>
      </c>
      <c r="F124" s="42">
        <v>44237</v>
      </c>
      <c r="G124" s="46">
        <v>1936657000</v>
      </c>
      <c r="H124" s="41" t="s">
        <v>846</v>
      </c>
      <c r="I124" s="41"/>
      <c r="J124" s="41" t="s">
        <v>846</v>
      </c>
      <c r="K124" s="42">
        <v>44237</v>
      </c>
      <c r="L124" s="42">
        <v>44561</v>
      </c>
      <c r="M124" s="45" t="str">
        <f t="shared" si="2"/>
        <v>72%</v>
      </c>
      <c r="O124"/>
    </row>
    <row r="125" spans="1:15" s="27" customFormat="1" ht="114" customHeight="1" x14ac:dyDescent="0.25">
      <c r="A125" s="41" t="s">
        <v>542</v>
      </c>
      <c r="B125" s="41" t="s">
        <v>80</v>
      </c>
      <c r="C125" s="69" t="s">
        <v>228</v>
      </c>
      <c r="D125" s="49" t="s">
        <v>54</v>
      </c>
      <c r="E125" s="59" t="s">
        <v>635</v>
      </c>
      <c r="F125" s="42">
        <v>44238</v>
      </c>
      <c r="G125" s="46">
        <v>6315024362</v>
      </c>
      <c r="H125" s="41" t="s">
        <v>850</v>
      </c>
      <c r="I125" s="41"/>
      <c r="J125" s="41" t="s">
        <v>850</v>
      </c>
      <c r="K125" s="42">
        <v>44238</v>
      </c>
      <c r="L125" s="42">
        <v>44540</v>
      </c>
      <c r="M125" s="45" t="str">
        <f t="shared" si="2"/>
        <v>76%</v>
      </c>
      <c r="O125"/>
    </row>
    <row r="126" spans="1:15" s="27" customFormat="1" ht="76.5" customHeight="1" x14ac:dyDescent="0.25">
      <c r="A126" s="41" t="s">
        <v>543</v>
      </c>
      <c r="B126" s="41" t="s">
        <v>247</v>
      </c>
      <c r="C126" s="69" t="s">
        <v>743</v>
      </c>
      <c r="D126" s="49" t="s">
        <v>806</v>
      </c>
      <c r="E126" s="59" t="s">
        <v>636</v>
      </c>
      <c r="F126" s="42">
        <v>44238</v>
      </c>
      <c r="G126" s="46">
        <v>6675612</v>
      </c>
      <c r="H126" s="41" t="s">
        <v>241</v>
      </c>
      <c r="I126" s="41"/>
      <c r="J126" s="41" t="s">
        <v>241</v>
      </c>
      <c r="K126" s="42">
        <v>44238</v>
      </c>
      <c r="L126" s="42">
        <v>44602</v>
      </c>
      <c r="M126" s="45" t="str">
        <f t="shared" si="2"/>
        <v>63%</v>
      </c>
      <c r="O126"/>
    </row>
    <row r="127" spans="1:15" s="27" customFormat="1" ht="76.5" customHeight="1" x14ac:dyDescent="0.25">
      <c r="A127" s="41" t="s">
        <v>544</v>
      </c>
      <c r="B127" s="41" t="s">
        <v>176</v>
      </c>
      <c r="C127" s="69" t="s">
        <v>744</v>
      </c>
      <c r="D127" s="49" t="s">
        <v>807</v>
      </c>
      <c r="E127" s="59" t="s">
        <v>637</v>
      </c>
      <c r="F127" s="42">
        <v>44238</v>
      </c>
      <c r="G127" s="46">
        <v>26166662</v>
      </c>
      <c r="H127" s="41" t="s">
        <v>858</v>
      </c>
      <c r="I127" s="41"/>
      <c r="J127" s="41" t="s">
        <v>858</v>
      </c>
      <c r="K127" s="42">
        <v>44238</v>
      </c>
      <c r="L127" s="42">
        <v>44554</v>
      </c>
      <c r="M127" s="45" t="str">
        <f t="shared" si="2"/>
        <v>73%</v>
      </c>
      <c r="O127"/>
    </row>
    <row r="128" spans="1:15" s="27" customFormat="1" ht="76.5" customHeight="1" x14ac:dyDescent="0.25">
      <c r="A128" s="41" t="s">
        <v>545</v>
      </c>
      <c r="B128" s="41" t="s">
        <v>179</v>
      </c>
      <c r="C128" s="69" t="s">
        <v>745</v>
      </c>
      <c r="D128" s="49" t="s">
        <v>46</v>
      </c>
      <c r="E128" s="59" t="s">
        <v>638</v>
      </c>
      <c r="F128" s="42">
        <v>44239</v>
      </c>
      <c r="G128" s="46">
        <v>263799998</v>
      </c>
      <c r="H128" s="41" t="s">
        <v>850</v>
      </c>
      <c r="I128" s="41"/>
      <c r="J128" s="41" t="s">
        <v>850</v>
      </c>
      <c r="K128" s="42">
        <v>44239</v>
      </c>
      <c r="L128" s="42">
        <v>44541</v>
      </c>
      <c r="M128" s="45" t="str">
        <f t="shared" si="2"/>
        <v>76%</v>
      </c>
      <c r="O128"/>
    </row>
    <row r="129" spans="1:15" s="27" customFormat="1" ht="76.5" customHeight="1" x14ac:dyDescent="0.25">
      <c r="A129" s="41" t="s">
        <v>546</v>
      </c>
      <c r="B129" s="41" t="s">
        <v>179</v>
      </c>
      <c r="C129" s="69" t="s">
        <v>739</v>
      </c>
      <c r="D129" s="49" t="s">
        <v>117</v>
      </c>
      <c r="E129" s="59" t="s">
        <v>639</v>
      </c>
      <c r="F129" s="42">
        <v>44239</v>
      </c>
      <c r="G129" s="46">
        <v>832754870</v>
      </c>
      <c r="H129" s="41" t="s">
        <v>850</v>
      </c>
      <c r="I129" s="41"/>
      <c r="J129" s="41" t="s">
        <v>850</v>
      </c>
      <c r="K129" s="42">
        <v>44239</v>
      </c>
      <c r="L129" s="42">
        <v>44541</v>
      </c>
      <c r="M129" s="45" t="str">
        <f t="shared" si="2"/>
        <v>76%</v>
      </c>
      <c r="O129"/>
    </row>
    <row r="130" spans="1:15" s="27" customFormat="1" ht="123.75" customHeight="1" x14ac:dyDescent="0.25">
      <c r="A130" s="41" t="s">
        <v>547</v>
      </c>
      <c r="B130" s="41" t="s">
        <v>87</v>
      </c>
      <c r="C130" s="69" t="s">
        <v>746</v>
      </c>
      <c r="D130" s="49" t="s">
        <v>392</v>
      </c>
      <c r="E130" s="59" t="s">
        <v>640</v>
      </c>
      <c r="F130" s="42">
        <v>44239</v>
      </c>
      <c r="G130" s="46">
        <v>698783140</v>
      </c>
      <c r="H130" s="41" t="s">
        <v>857</v>
      </c>
      <c r="I130" s="41"/>
      <c r="J130" s="41" t="s">
        <v>857</v>
      </c>
      <c r="K130" s="42">
        <v>44243</v>
      </c>
      <c r="L130" s="42">
        <v>44561</v>
      </c>
      <c r="M130" s="45" t="str">
        <f t="shared" si="2"/>
        <v>71%</v>
      </c>
      <c r="O130"/>
    </row>
    <row r="131" spans="1:15" s="27" customFormat="1" ht="91.5" customHeight="1" x14ac:dyDescent="0.25">
      <c r="A131" s="41" t="s">
        <v>548</v>
      </c>
      <c r="B131" s="41" t="s">
        <v>179</v>
      </c>
      <c r="C131" s="69" t="s">
        <v>747</v>
      </c>
      <c r="D131" s="49" t="s">
        <v>261</v>
      </c>
      <c r="E131" s="59" t="s">
        <v>641</v>
      </c>
      <c r="F131" s="42">
        <v>44240</v>
      </c>
      <c r="G131" s="46">
        <v>931302106</v>
      </c>
      <c r="H131" s="41" t="s">
        <v>850</v>
      </c>
      <c r="I131" s="41"/>
      <c r="J131" s="41" t="s">
        <v>850</v>
      </c>
      <c r="K131" s="42">
        <v>44242</v>
      </c>
      <c r="L131" s="42">
        <v>44544</v>
      </c>
      <c r="M131" s="45" t="str">
        <f t="shared" si="2"/>
        <v>75%</v>
      </c>
      <c r="O131"/>
    </row>
    <row r="132" spans="1:15" s="27" customFormat="1" ht="95.25" customHeight="1" x14ac:dyDescent="0.25">
      <c r="A132" s="41" t="s">
        <v>549</v>
      </c>
      <c r="B132" s="41" t="s">
        <v>193</v>
      </c>
      <c r="C132" s="69" t="s">
        <v>748</v>
      </c>
      <c r="D132" s="49" t="s">
        <v>808</v>
      </c>
      <c r="E132" s="59" t="s">
        <v>642</v>
      </c>
      <c r="F132" s="42">
        <v>44243</v>
      </c>
      <c r="G132" s="46">
        <v>453175000</v>
      </c>
      <c r="H132" s="41" t="s">
        <v>859</v>
      </c>
      <c r="I132" s="41"/>
      <c r="J132" s="41" t="s">
        <v>859</v>
      </c>
      <c r="K132" s="42">
        <v>44243</v>
      </c>
      <c r="L132" s="42">
        <v>44555</v>
      </c>
      <c r="M132" s="45" t="str">
        <f t="shared" si="2"/>
        <v>72%</v>
      </c>
      <c r="O132"/>
    </row>
    <row r="133" spans="1:15" s="27" customFormat="1" ht="99" customHeight="1" x14ac:dyDescent="0.25">
      <c r="A133" s="41" t="s">
        <v>550</v>
      </c>
      <c r="B133" s="41" t="s">
        <v>80</v>
      </c>
      <c r="C133" s="69" t="s">
        <v>749</v>
      </c>
      <c r="D133" s="49">
        <v>890904996</v>
      </c>
      <c r="E133" s="59" t="s">
        <v>643</v>
      </c>
      <c r="F133" s="42"/>
      <c r="G133" s="46">
        <v>0</v>
      </c>
      <c r="H133" s="41"/>
      <c r="I133" s="41"/>
      <c r="J133" s="41"/>
      <c r="K133" s="42">
        <v>44250</v>
      </c>
      <c r="L133" s="42"/>
      <c r="M133" s="45" t="str">
        <f t="shared" si="2"/>
        <v>0%</v>
      </c>
      <c r="O133"/>
    </row>
    <row r="134" spans="1:15" s="27" customFormat="1" ht="76.5" customHeight="1" x14ac:dyDescent="0.25">
      <c r="A134" s="41" t="s">
        <v>551</v>
      </c>
      <c r="B134" s="41" t="s">
        <v>179</v>
      </c>
      <c r="C134" s="69" t="s">
        <v>750</v>
      </c>
      <c r="D134" s="49" t="s">
        <v>809</v>
      </c>
      <c r="E134" s="59" t="s">
        <v>644</v>
      </c>
      <c r="F134" s="42">
        <v>44243</v>
      </c>
      <c r="G134" s="46">
        <v>129750000</v>
      </c>
      <c r="H134" s="41" t="s">
        <v>129</v>
      </c>
      <c r="I134" s="41"/>
      <c r="J134" s="41" t="s">
        <v>129</v>
      </c>
      <c r="K134" s="42">
        <v>44243</v>
      </c>
      <c r="L134" s="42">
        <v>44545</v>
      </c>
      <c r="M134" s="45" t="str">
        <f t="shared" si="2"/>
        <v>75%</v>
      </c>
      <c r="O134"/>
    </row>
    <row r="135" spans="1:15" s="27" customFormat="1" ht="76.5" customHeight="1" x14ac:dyDescent="0.25">
      <c r="A135" s="41" t="s">
        <v>552</v>
      </c>
      <c r="B135" s="41" t="s">
        <v>137</v>
      </c>
      <c r="C135" s="69" t="s">
        <v>751</v>
      </c>
      <c r="D135" s="49" t="s">
        <v>810</v>
      </c>
      <c r="E135" s="59" t="s">
        <v>645</v>
      </c>
      <c r="F135" s="42">
        <v>44244</v>
      </c>
      <c r="G135" s="46">
        <v>2420000000</v>
      </c>
      <c r="H135" s="41" t="s">
        <v>860</v>
      </c>
      <c r="I135" s="41"/>
      <c r="J135" s="41" t="s">
        <v>860</v>
      </c>
      <c r="K135" s="42">
        <v>44245</v>
      </c>
      <c r="L135" s="42">
        <v>44561</v>
      </c>
      <c r="M135" s="45" t="str">
        <f t="shared" si="2"/>
        <v>71%</v>
      </c>
      <c r="O135"/>
    </row>
    <row r="136" spans="1:15" s="27" customFormat="1" ht="76.5" customHeight="1" x14ac:dyDescent="0.25">
      <c r="A136" s="41" t="s">
        <v>553</v>
      </c>
      <c r="B136" s="41" t="s">
        <v>473</v>
      </c>
      <c r="C136" s="69" t="s">
        <v>752</v>
      </c>
      <c r="D136" s="49" t="s">
        <v>132</v>
      </c>
      <c r="E136" s="59" t="s">
        <v>646</v>
      </c>
      <c r="F136" s="42">
        <v>44244</v>
      </c>
      <c r="G136" s="46">
        <v>710000000</v>
      </c>
      <c r="H136" s="41" t="s">
        <v>129</v>
      </c>
      <c r="I136" s="41"/>
      <c r="J136" s="41" t="s">
        <v>129</v>
      </c>
      <c r="K136" s="42">
        <v>44245</v>
      </c>
      <c r="L136" s="42">
        <v>44547</v>
      </c>
      <c r="M136" s="45" t="str">
        <f t="shared" si="2"/>
        <v>74%</v>
      </c>
      <c r="O136"/>
    </row>
    <row r="137" spans="1:15" s="27" customFormat="1" ht="76.5" customHeight="1" x14ac:dyDescent="0.25">
      <c r="A137" s="41" t="s">
        <v>554</v>
      </c>
      <c r="B137" s="41" t="s">
        <v>474</v>
      </c>
      <c r="C137" s="69" t="s">
        <v>753</v>
      </c>
      <c r="D137" s="49" t="s">
        <v>811</v>
      </c>
      <c r="E137" s="59" t="s">
        <v>647</v>
      </c>
      <c r="F137" s="42">
        <v>44245</v>
      </c>
      <c r="G137" s="46">
        <v>51300000</v>
      </c>
      <c r="H137" s="41" t="s">
        <v>861</v>
      </c>
      <c r="I137" s="41"/>
      <c r="J137" s="41" t="s">
        <v>861</v>
      </c>
      <c r="K137" s="42">
        <v>44245</v>
      </c>
      <c r="L137" s="42">
        <v>44555</v>
      </c>
      <c r="M137" s="45" t="str">
        <f t="shared" si="2"/>
        <v>72%</v>
      </c>
      <c r="O137"/>
    </row>
    <row r="138" spans="1:15" s="27" customFormat="1" ht="76.5" customHeight="1" x14ac:dyDescent="0.25">
      <c r="A138" s="41" t="s">
        <v>555</v>
      </c>
      <c r="B138" s="41" t="s">
        <v>171</v>
      </c>
      <c r="C138" s="69" t="s">
        <v>754</v>
      </c>
      <c r="D138" s="49">
        <v>1036631760</v>
      </c>
      <c r="E138" s="59" t="s">
        <v>648</v>
      </c>
      <c r="F138" s="42">
        <v>44246</v>
      </c>
      <c r="G138" s="46">
        <v>30030000</v>
      </c>
      <c r="H138" s="41" t="s">
        <v>850</v>
      </c>
      <c r="I138" s="41"/>
      <c r="J138" s="41" t="s">
        <v>850</v>
      </c>
      <c r="K138" s="42">
        <v>44246</v>
      </c>
      <c r="L138" s="42">
        <v>44548</v>
      </c>
      <c r="M138" s="45" t="str">
        <f t="shared" si="2"/>
        <v>74%</v>
      </c>
      <c r="O138"/>
    </row>
    <row r="139" spans="1:15" s="27" customFormat="1" ht="76.5" customHeight="1" x14ac:dyDescent="0.25">
      <c r="A139" s="41" t="s">
        <v>556</v>
      </c>
      <c r="B139" s="41" t="s">
        <v>247</v>
      </c>
      <c r="C139" s="69" t="s">
        <v>203</v>
      </c>
      <c r="D139" s="49" t="s">
        <v>207</v>
      </c>
      <c r="E139" s="59" t="s">
        <v>284</v>
      </c>
      <c r="F139" s="42">
        <v>44249</v>
      </c>
      <c r="G139" s="46">
        <v>85708208</v>
      </c>
      <c r="H139" s="41" t="s">
        <v>859</v>
      </c>
      <c r="I139" s="41"/>
      <c r="J139" s="41" t="s">
        <v>859</v>
      </c>
      <c r="K139" s="42">
        <v>44249</v>
      </c>
      <c r="L139" s="42">
        <v>44561</v>
      </c>
      <c r="M139" s="45" t="str">
        <f t="shared" si="2"/>
        <v>71%</v>
      </c>
      <c r="O139"/>
    </row>
    <row r="140" spans="1:15" s="27" customFormat="1" ht="76.5" customHeight="1" x14ac:dyDescent="0.25">
      <c r="A140" s="41" t="s">
        <v>557</v>
      </c>
      <c r="B140" s="41" t="s">
        <v>68</v>
      </c>
      <c r="C140" s="69" t="s">
        <v>755</v>
      </c>
      <c r="D140" s="49" t="s">
        <v>44</v>
      </c>
      <c r="E140" s="59" t="s">
        <v>649</v>
      </c>
      <c r="F140" s="42">
        <v>44251</v>
      </c>
      <c r="G140" s="46">
        <v>744885645</v>
      </c>
      <c r="H140" s="41" t="s">
        <v>850</v>
      </c>
      <c r="I140" s="41"/>
      <c r="J140" s="41" t="s">
        <v>850</v>
      </c>
      <c r="K140" s="42">
        <v>44251</v>
      </c>
      <c r="L140" s="42">
        <v>44553</v>
      </c>
      <c r="M140" s="45" t="str">
        <f t="shared" si="2"/>
        <v>72%</v>
      </c>
      <c r="O140"/>
    </row>
    <row r="141" spans="1:15" s="27" customFormat="1" ht="76.5" customHeight="1" x14ac:dyDescent="0.25">
      <c r="A141" s="41" t="s">
        <v>558</v>
      </c>
      <c r="B141" s="41" t="s">
        <v>247</v>
      </c>
      <c r="C141" s="69" t="s">
        <v>756</v>
      </c>
      <c r="D141" s="49" t="s">
        <v>812</v>
      </c>
      <c r="E141" s="59" t="s">
        <v>650</v>
      </c>
      <c r="F141" s="42">
        <v>44251</v>
      </c>
      <c r="G141" s="46">
        <v>34878900</v>
      </c>
      <c r="H141" s="41" t="s">
        <v>215</v>
      </c>
      <c r="I141" s="41"/>
      <c r="J141" s="41" t="s">
        <v>215</v>
      </c>
      <c r="K141" s="42">
        <v>44252</v>
      </c>
      <c r="L141" s="42">
        <v>44493</v>
      </c>
      <c r="M141" s="45" t="str">
        <f t="shared" si="2"/>
        <v>90%</v>
      </c>
      <c r="O141"/>
    </row>
    <row r="142" spans="1:15" s="27" customFormat="1" ht="76.5" customHeight="1" x14ac:dyDescent="0.25">
      <c r="A142" s="41" t="s">
        <v>559</v>
      </c>
      <c r="B142" s="41" t="s">
        <v>475</v>
      </c>
      <c r="C142" s="69" t="s">
        <v>757</v>
      </c>
      <c r="D142" s="49" t="s">
        <v>813</v>
      </c>
      <c r="E142" s="59" t="s">
        <v>651</v>
      </c>
      <c r="F142" s="42">
        <v>44251</v>
      </c>
      <c r="G142" s="46">
        <v>42500000</v>
      </c>
      <c r="H142" s="41" t="s">
        <v>850</v>
      </c>
      <c r="I142" s="41"/>
      <c r="J142" s="41" t="s">
        <v>850</v>
      </c>
      <c r="K142" s="42">
        <v>44252</v>
      </c>
      <c r="L142" s="42">
        <v>44554</v>
      </c>
      <c r="M142" s="45" t="str">
        <f t="shared" si="2"/>
        <v>72%</v>
      </c>
      <c r="O142"/>
    </row>
    <row r="143" spans="1:15" s="27" customFormat="1" ht="76.5" customHeight="1" x14ac:dyDescent="0.25">
      <c r="A143" s="41" t="s">
        <v>560</v>
      </c>
      <c r="B143" s="41" t="s">
        <v>475</v>
      </c>
      <c r="C143" s="69" t="s">
        <v>758</v>
      </c>
      <c r="D143" s="49" t="s">
        <v>814</v>
      </c>
      <c r="E143" s="59" t="s">
        <v>652</v>
      </c>
      <c r="F143" s="42">
        <v>44251</v>
      </c>
      <c r="G143" s="46">
        <v>619100000</v>
      </c>
      <c r="H143" s="41" t="s">
        <v>850</v>
      </c>
      <c r="I143" s="41"/>
      <c r="J143" s="41" t="s">
        <v>850</v>
      </c>
      <c r="K143" s="42">
        <v>44252</v>
      </c>
      <c r="L143" s="42">
        <v>44554</v>
      </c>
      <c r="M143" s="45" t="str">
        <f t="shared" si="2"/>
        <v>72%</v>
      </c>
      <c r="O143"/>
    </row>
    <row r="144" spans="1:15" s="27" customFormat="1" ht="76.5" customHeight="1" x14ac:dyDescent="0.25">
      <c r="A144" s="41" t="s">
        <v>561</v>
      </c>
      <c r="B144" s="41" t="s">
        <v>468</v>
      </c>
      <c r="C144" s="69" t="s">
        <v>759</v>
      </c>
      <c r="D144" s="49" t="s">
        <v>258</v>
      </c>
      <c r="E144" s="59" t="s">
        <v>653</v>
      </c>
      <c r="F144" s="42">
        <v>44252</v>
      </c>
      <c r="G144" s="46">
        <v>77250000</v>
      </c>
      <c r="H144" s="41" t="s">
        <v>850</v>
      </c>
      <c r="I144" s="41"/>
      <c r="J144" s="41" t="s">
        <v>850</v>
      </c>
      <c r="K144" s="42">
        <v>44253</v>
      </c>
      <c r="L144" s="42">
        <v>44555</v>
      </c>
      <c r="M144" s="45" t="str">
        <f t="shared" si="2"/>
        <v>72%</v>
      </c>
      <c r="O144"/>
    </row>
    <row r="145" spans="1:15" s="27" customFormat="1" ht="99" customHeight="1" x14ac:dyDescent="0.25">
      <c r="A145" s="41" t="s">
        <v>562</v>
      </c>
      <c r="B145" s="41" t="s">
        <v>467</v>
      </c>
      <c r="C145" s="69" t="s">
        <v>760</v>
      </c>
      <c r="D145" s="49" t="s">
        <v>46</v>
      </c>
      <c r="E145" s="59" t="s">
        <v>654</v>
      </c>
      <c r="F145" s="42">
        <v>44252</v>
      </c>
      <c r="G145" s="46">
        <v>8271732755</v>
      </c>
      <c r="H145" s="41" t="s">
        <v>862</v>
      </c>
      <c r="I145" s="41"/>
      <c r="J145" s="41" t="s">
        <v>862</v>
      </c>
      <c r="K145" s="42">
        <v>44253</v>
      </c>
      <c r="L145" s="42">
        <v>44561</v>
      </c>
      <c r="M145" s="45" t="str">
        <f t="shared" si="2"/>
        <v>70%</v>
      </c>
      <c r="O145"/>
    </row>
    <row r="146" spans="1:15" s="27" customFormat="1" ht="76.5" customHeight="1" x14ac:dyDescent="0.25">
      <c r="A146" s="41" t="s">
        <v>563</v>
      </c>
      <c r="B146" s="41" t="s">
        <v>338</v>
      </c>
      <c r="C146" s="69" t="s">
        <v>761</v>
      </c>
      <c r="D146" s="49" t="s">
        <v>81</v>
      </c>
      <c r="E146" s="59" t="s">
        <v>655</v>
      </c>
      <c r="F146" s="42">
        <v>44253</v>
      </c>
      <c r="G146" s="46">
        <v>21500000</v>
      </c>
      <c r="H146" s="41" t="s">
        <v>863</v>
      </c>
      <c r="I146" s="41"/>
      <c r="J146" s="41" t="s">
        <v>863</v>
      </c>
      <c r="K146" s="42">
        <v>44253</v>
      </c>
      <c r="L146" s="42">
        <v>44617</v>
      </c>
      <c r="M146" s="45" t="str">
        <f t="shared" si="2"/>
        <v>59%</v>
      </c>
      <c r="O146"/>
    </row>
    <row r="147" spans="1:15" s="27" customFormat="1" ht="76.5" customHeight="1" x14ac:dyDescent="0.25">
      <c r="A147" s="41" t="s">
        <v>564</v>
      </c>
      <c r="B147" s="41" t="s">
        <v>242</v>
      </c>
      <c r="C147" s="69" t="s">
        <v>762</v>
      </c>
      <c r="D147" s="49" t="s">
        <v>268</v>
      </c>
      <c r="E147" s="59" t="s">
        <v>656</v>
      </c>
      <c r="F147" s="42">
        <v>44253</v>
      </c>
      <c r="G147" s="46">
        <v>25750000</v>
      </c>
      <c r="H147" s="41" t="s">
        <v>850</v>
      </c>
      <c r="I147" s="41"/>
      <c r="J147" s="41" t="s">
        <v>850</v>
      </c>
      <c r="K147" s="42">
        <v>44253</v>
      </c>
      <c r="L147" s="42">
        <v>44555</v>
      </c>
      <c r="M147" s="45" t="str">
        <f t="shared" si="2"/>
        <v>72%</v>
      </c>
      <c r="O147"/>
    </row>
    <row r="148" spans="1:15" s="27" customFormat="1" ht="76.5" customHeight="1" x14ac:dyDescent="0.25">
      <c r="A148" s="41" t="s">
        <v>565</v>
      </c>
      <c r="B148" s="41" t="s">
        <v>50</v>
      </c>
      <c r="C148" s="69" t="s">
        <v>763</v>
      </c>
      <c r="D148" s="49" t="s">
        <v>815</v>
      </c>
      <c r="E148" s="59" t="s">
        <v>657</v>
      </c>
      <c r="F148" s="42">
        <v>44254</v>
      </c>
      <c r="G148" s="46">
        <v>43000000</v>
      </c>
      <c r="H148" s="41" t="s">
        <v>850</v>
      </c>
      <c r="I148" s="41"/>
      <c r="J148" s="41" t="s">
        <v>850</v>
      </c>
      <c r="K148" s="42">
        <v>44256</v>
      </c>
      <c r="L148" s="42">
        <v>44561</v>
      </c>
      <c r="M148" s="45" t="str">
        <f t="shared" si="2"/>
        <v>70%</v>
      </c>
      <c r="O148"/>
    </row>
    <row r="149" spans="1:15" s="27" customFormat="1" ht="76.5" customHeight="1" x14ac:dyDescent="0.25">
      <c r="A149" s="41" t="s">
        <v>566</v>
      </c>
      <c r="B149" s="41" t="s">
        <v>50</v>
      </c>
      <c r="C149" s="69" t="s">
        <v>764</v>
      </c>
      <c r="D149" s="49" t="s">
        <v>816</v>
      </c>
      <c r="E149" s="59" t="s">
        <v>658</v>
      </c>
      <c r="F149" s="42">
        <v>44254</v>
      </c>
      <c r="G149" s="46">
        <v>43000000</v>
      </c>
      <c r="H149" s="41" t="s">
        <v>850</v>
      </c>
      <c r="I149" s="41"/>
      <c r="J149" s="41" t="s">
        <v>850</v>
      </c>
      <c r="K149" s="42">
        <v>44256</v>
      </c>
      <c r="L149" s="42">
        <v>44561</v>
      </c>
      <c r="M149" s="45" t="str">
        <f t="shared" si="2"/>
        <v>70%</v>
      </c>
      <c r="O149"/>
    </row>
    <row r="150" spans="1:15" s="27" customFormat="1" ht="106.5" customHeight="1" x14ac:dyDescent="0.25">
      <c r="A150" s="41" t="s">
        <v>567</v>
      </c>
      <c r="B150" s="41" t="s">
        <v>131</v>
      </c>
      <c r="C150" s="69" t="s">
        <v>765</v>
      </c>
      <c r="D150" s="49" t="s">
        <v>817</v>
      </c>
      <c r="E150" s="59" t="s">
        <v>659</v>
      </c>
      <c r="F150" s="42">
        <v>44256</v>
      </c>
      <c r="G150" s="46">
        <v>440125044</v>
      </c>
      <c r="H150" s="41" t="s">
        <v>41</v>
      </c>
      <c r="I150" s="41"/>
      <c r="J150" s="41" t="s">
        <v>41</v>
      </c>
      <c r="K150" s="42">
        <v>44256</v>
      </c>
      <c r="L150" s="42">
        <v>44545</v>
      </c>
      <c r="M150" s="45" t="str">
        <f t="shared" ref="M150:M190" si="3">IF((ROUND((($N$22-$K150)/(EDATE($L150,0)-$K150)*100),2))&gt;100,"100%",CONCATENATE((ROUND((($N$22-$K150)/(EDATE($L150,0)-$K150)*100),0)),"%"))</f>
        <v>74%</v>
      </c>
      <c r="O150"/>
    </row>
    <row r="151" spans="1:15" s="27" customFormat="1" ht="76.5" customHeight="1" x14ac:dyDescent="0.25">
      <c r="A151" s="41" t="s">
        <v>568</v>
      </c>
      <c r="B151" s="41" t="s">
        <v>476</v>
      </c>
      <c r="C151" s="69" t="s">
        <v>766</v>
      </c>
      <c r="D151" s="49" t="s">
        <v>194</v>
      </c>
      <c r="E151" s="59" t="s">
        <v>660</v>
      </c>
      <c r="F151" s="42">
        <v>44259</v>
      </c>
      <c r="G151" s="46">
        <v>72000000</v>
      </c>
      <c r="H151" s="41" t="s">
        <v>864</v>
      </c>
      <c r="I151" s="41"/>
      <c r="J151" s="41" t="s">
        <v>864</v>
      </c>
      <c r="K151" s="42">
        <v>44260</v>
      </c>
      <c r="L151" s="42">
        <v>44558</v>
      </c>
      <c r="M151" s="45" t="str">
        <f t="shared" si="3"/>
        <v>70%</v>
      </c>
      <c r="O151"/>
    </row>
    <row r="152" spans="1:15" s="27" customFormat="1" ht="76.5" customHeight="1" x14ac:dyDescent="0.25">
      <c r="A152" s="41" t="s">
        <v>569</v>
      </c>
      <c r="B152" s="41" t="s">
        <v>137</v>
      </c>
      <c r="C152" s="69" t="s">
        <v>767</v>
      </c>
      <c r="D152" s="49" t="s">
        <v>106</v>
      </c>
      <c r="E152" s="59" t="s">
        <v>661</v>
      </c>
      <c r="F152" s="42">
        <v>44259</v>
      </c>
      <c r="G152" s="46">
        <v>40000000</v>
      </c>
      <c r="H152" s="41" t="s">
        <v>191</v>
      </c>
      <c r="I152" s="41"/>
      <c r="J152" s="41" t="s">
        <v>191</v>
      </c>
      <c r="K152" s="42">
        <v>44259</v>
      </c>
      <c r="L152" s="42">
        <v>44561</v>
      </c>
      <c r="M152" s="45" t="str">
        <f t="shared" si="3"/>
        <v>70%</v>
      </c>
      <c r="O152"/>
    </row>
    <row r="153" spans="1:15" s="27" customFormat="1" ht="76.5" customHeight="1" x14ac:dyDescent="0.25">
      <c r="A153" s="41" t="s">
        <v>570</v>
      </c>
      <c r="B153" s="41" t="s">
        <v>477</v>
      </c>
      <c r="C153" s="69" t="s">
        <v>768</v>
      </c>
      <c r="D153" s="49" t="s">
        <v>46</v>
      </c>
      <c r="E153" s="59" t="s">
        <v>662</v>
      </c>
      <c r="F153" s="42">
        <v>44259</v>
      </c>
      <c r="G153" s="46">
        <v>100000000</v>
      </c>
      <c r="H153" s="41" t="s">
        <v>865</v>
      </c>
      <c r="I153" s="72" t="s">
        <v>1044</v>
      </c>
      <c r="J153" s="41" t="s">
        <v>877</v>
      </c>
      <c r="K153" s="42">
        <v>44260</v>
      </c>
      <c r="L153" s="42">
        <v>44534</v>
      </c>
      <c r="M153" s="45" t="str">
        <f t="shared" si="3"/>
        <v>76%</v>
      </c>
      <c r="O153"/>
    </row>
    <row r="154" spans="1:15" s="27" customFormat="1" ht="76.5" customHeight="1" x14ac:dyDescent="0.25">
      <c r="A154" s="41" t="s">
        <v>571</v>
      </c>
      <c r="B154" s="41" t="s">
        <v>468</v>
      </c>
      <c r="C154" s="69" t="s">
        <v>769</v>
      </c>
      <c r="D154" s="49" t="s">
        <v>818</v>
      </c>
      <c r="E154" s="59" t="s">
        <v>663</v>
      </c>
      <c r="F154" s="42">
        <v>44259</v>
      </c>
      <c r="G154" s="46">
        <v>148000000</v>
      </c>
      <c r="H154" s="41" t="s">
        <v>38</v>
      </c>
      <c r="I154" s="41" t="s">
        <v>1403</v>
      </c>
      <c r="J154" s="41" t="s">
        <v>865</v>
      </c>
      <c r="K154" s="42">
        <v>44260</v>
      </c>
      <c r="L154" s="42">
        <v>44473</v>
      </c>
      <c r="M154" s="45" t="str">
        <f t="shared" si="3"/>
        <v>98%</v>
      </c>
      <c r="O154"/>
    </row>
    <row r="155" spans="1:15" s="27" customFormat="1" ht="76.5" customHeight="1" x14ac:dyDescent="0.25">
      <c r="A155" s="41" t="s">
        <v>572</v>
      </c>
      <c r="B155" s="41" t="s">
        <v>137</v>
      </c>
      <c r="C155" s="69" t="s">
        <v>770</v>
      </c>
      <c r="D155" s="49" t="s">
        <v>225</v>
      </c>
      <c r="E155" s="59" t="s">
        <v>664</v>
      </c>
      <c r="F155" s="42">
        <v>44259</v>
      </c>
      <c r="G155" s="46">
        <v>48282967</v>
      </c>
      <c r="H155" s="41" t="s">
        <v>866</v>
      </c>
      <c r="I155" s="41"/>
      <c r="J155" s="41" t="s">
        <v>866</v>
      </c>
      <c r="K155" s="42">
        <v>44260</v>
      </c>
      <c r="L155" s="42">
        <v>44547</v>
      </c>
      <c r="M155" s="45" t="str">
        <f t="shared" si="3"/>
        <v>73%</v>
      </c>
      <c r="O155"/>
    </row>
    <row r="156" spans="1:15" s="27" customFormat="1" ht="76.5" customHeight="1" x14ac:dyDescent="0.25">
      <c r="A156" s="41" t="s">
        <v>573</v>
      </c>
      <c r="B156" s="41" t="s">
        <v>87</v>
      </c>
      <c r="C156" s="69" t="s">
        <v>771</v>
      </c>
      <c r="D156" s="49" t="s">
        <v>164</v>
      </c>
      <c r="E156" s="59" t="s">
        <v>665</v>
      </c>
      <c r="F156" s="42">
        <v>44259</v>
      </c>
      <c r="G156" s="46">
        <v>560000000</v>
      </c>
      <c r="H156" s="41" t="s">
        <v>195</v>
      </c>
      <c r="I156" s="41"/>
      <c r="J156" s="41" t="s">
        <v>195</v>
      </c>
      <c r="K156" s="42">
        <v>44259</v>
      </c>
      <c r="L156" s="42">
        <v>44538</v>
      </c>
      <c r="M156" s="45" t="str">
        <f t="shared" si="3"/>
        <v>75%</v>
      </c>
      <c r="O156"/>
    </row>
    <row r="157" spans="1:15" s="27" customFormat="1" ht="91.5" customHeight="1" x14ac:dyDescent="0.25">
      <c r="A157" s="41" t="s">
        <v>574</v>
      </c>
      <c r="B157" s="41" t="s">
        <v>168</v>
      </c>
      <c r="C157" s="69" t="s">
        <v>228</v>
      </c>
      <c r="D157" s="49" t="s">
        <v>54</v>
      </c>
      <c r="E157" s="59" t="s">
        <v>666</v>
      </c>
      <c r="F157" s="42">
        <v>44260</v>
      </c>
      <c r="G157" s="46">
        <v>946011570</v>
      </c>
      <c r="H157" s="41" t="s">
        <v>867</v>
      </c>
      <c r="I157" s="41"/>
      <c r="J157" s="41" t="s">
        <v>867</v>
      </c>
      <c r="K157" s="42">
        <v>44260</v>
      </c>
      <c r="L157" s="42">
        <v>44561</v>
      </c>
      <c r="M157" s="45" t="str">
        <f t="shared" si="3"/>
        <v>69%</v>
      </c>
      <c r="O157"/>
    </row>
    <row r="158" spans="1:15" s="27" customFormat="1" ht="98.25" customHeight="1" x14ac:dyDescent="0.25">
      <c r="A158" s="41" t="s">
        <v>575</v>
      </c>
      <c r="B158" s="41" t="s">
        <v>168</v>
      </c>
      <c r="C158" s="69" t="s">
        <v>772</v>
      </c>
      <c r="D158" s="49" t="s">
        <v>819</v>
      </c>
      <c r="E158" s="59" t="s">
        <v>667</v>
      </c>
      <c r="F158" s="42">
        <v>44260</v>
      </c>
      <c r="G158" s="46">
        <v>199920000</v>
      </c>
      <c r="H158" s="41" t="s">
        <v>41</v>
      </c>
      <c r="I158" s="41"/>
      <c r="J158" s="41" t="s">
        <v>41</v>
      </c>
      <c r="K158" s="42">
        <v>44264</v>
      </c>
      <c r="L158" s="42">
        <v>44538</v>
      </c>
      <c r="M158" s="45" t="str">
        <f t="shared" si="3"/>
        <v>75%</v>
      </c>
      <c r="O158"/>
    </row>
    <row r="159" spans="1:15" s="27" customFormat="1" ht="76.5" customHeight="1" x14ac:dyDescent="0.25">
      <c r="A159" s="41" t="s">
        <v>576</v>
      </c>
      <c r="B159" s="41" t="s">
        <v>80</v>
      </c>
      <c r="C159" s="69" t="s">
        <v>773</v>
      </c>
      <c r="D159" s="49" t="s">
        <v>252</v>
      </c>
      <c r="E159" s="59" t="s">
        <v>668</v>
      </c>
      <c r="F159" s="42">
        <v>44263</v>
      </c>
      <c r="G159" s="46">
        <v>62140000</v>
      </c>
      <c r="H159" s="41" t="s">
        <v>868</v>
      </c>
      <c r="I159" s="41"/>
      <c r="J159" s="41" t="s">
        <v>868</v>
      </c>
      <c r="K159" s="42">
        <v>44263</v>
      </c>
      <c r="L159" s="42">
        <v>44554</v>
      </c>
      <c r="M159" s="45" t="str">
        <f t="shared" si="3"/>
        <v>71%</v>
      </c>
      <c r="O159"/>
    </row>
    <row r="160" spans="1:15" s="27" customFormat="1" ht="76.5" customHeight="1" x14ac:dyDescent="0.25">
      <c r="A160" s="41" t="s">
        <v>577</v>
      </c>
      <c r="B160" s="41" t="s">
        <v>137</v>
      </c>
      <c r="C160" s="69" t="s">
        <v>774</v>
      </c>
      <c r="D160" s="49" t="s">
        <v>820</v>
      </c>
      <c r="E160" s="59" t="s">
        <v>669</v>
      </c>
      <c r="F160" s="42">
        <v>44263</v>
      </c>
      <c r="G160" s="46">
        <v>23250000</v>
      </c>
      <c r="H160" s="41" t="s">
        <v>869</v>
      </c>
      <c r="I160" s="41"/>
      <c r="J160" s="41" t="s">
        <v>869</v>
      </c>
      <c r="K160" s="42">
        <v>44263</v>
      </c>
      <c r="L160" s="42">
        <v>44561</v>
      </c>
      <c r="M160" s="45" t="str">
        <f t="shared" si="3"/>
        <v>69%</v>
      </c>
      <c r="O160"/>
    </row>
    <row r="161" spans="1:15" s="27" customFormat="1" ht="76.5" customHeight="1" x14ac:dyDescent="0.25">
      <c r="A161" s="41" t="s">
        <v>578</v>
      </c>
      <c r="B161" s="41" t="s">
        <v>478</v>
      </c>
      <c r="C161" s="69" t="s">
        <v>775</v>
      </c>
      <c r="D161" s="49" t="s">
        <v>821</v>
      </c>
      <c r="E161" s="59" t="s">
        <v>670</v>
      </c>
      <c r="F161" s="42">
        <v>44263</v>
      </c>
      <c r="G161" s="46">
        <v>50000000</v>
      </c>
      <c r="H161" s="41" t="s">
        <v>195</v>
      </c>
      <c r="I161" s="41"/>
      <c r="J161" s="41" t="s">
        <v>195</v>
      </c>
      <c r="K161" s="42">
        <v>44265</v>
      </c>
      <c r="L161" s="42">
        <v>44554</v>
      </c>
      <c r="M161" s="45" t="str">
        <f t="shared" si="3"/>
        <v>71%</v>
      </c>
      <c r="O161"/>
    </row>
    <row r="162" spans="1:15" s="27" customFormat="1" ht="76.5" customHeight="1" x14ac:dyDescent="0.25">
      <c r="A162" s="41" t="s">
        <v>579</v>
      </c>
      <c r="B162" s="41" t="s">
        <v>243</v>
      </c>
      <c r="C162" s="69" t="s">
        <v>776</v>
      </c>
      <c r="D162" s="49" t="s">
        <v>213</v>
      </c>
      <c r="E162" s="59" t="s">
        <v>671</v>
      </c>
      <c r="F162" s="42">
        <v>44263</v>
      </c>
      <c r="G162" s="46">
        <v>1684040400</v>
      </c>
      <c r="H162" s="41" t="s">
        <v>870</v>
      </c>
      <c r="I162" s="41"/>
      <c r="J162" s="41" t="s">
        <v>870</v>
      </c>
      <c r="K162" s="42">
        <v>44265</v>
      </c>
      <c r="L162" s="42">
        <v>44554</v>
      </c>
      <c r="M162" s="45" t="str">
        <f t="shared" si="3"/>
        <v>71%</v>
      </c>
      <c r="O162"/>
    </row>
    <row r="163" spans="1:15" s="27" customFormat="1" ht="76.5" customHeight="1" x14ac:dyDescent="0.25">
      <c r="A163" s="41" t="s">
        <v>580</v>
      </c>
      <c r="B163" s="41" t="s">
        <v>479</v>
      </c>
      <c r="C163" s="69" t="s">
        <v>777</v>
      </c>
      <c r="D163" s="49" t="s">
        <v>257</v>
      </c>
      <c r="E163" s="59" t="s">
        <v>672</v>
      </c>
      <c r="F163" s="42">
        <v>44266</v>
      </c>
      <c r="G163" s="46">
        <v>53960000</v>
      </c>
      <c r="H163" s="41" t="s">
        <v>870</v>
      </c>
      <c r="I163" s="41"/>
      <c r="J163" s="41" t="s">
        <v>870</v>
      </c>
      <c r="K163" s="42">
        <v>44266</v>
      </c>
      <c r="L163" s="42">
        <v>44555</v>
      </c>
      <c r="M163" s="45" t="str">
        <f t="shared" si="3"/>
        <v>70%</v>
      </c>
      <c r="O163"/>
    </row>
    <row r="164" spans="1:15" s="27" customFormat="1" ht="137.25" customHeight="1" x14ac:dyDescent="0.25">
      <c r="A164" s="41" t="s">
        <v>581</v>
      </c>
      <c r="B164" s="41" t="s">
        <v>137</v>
      </c>
      <c r="C164" s="69" t="s">
        <v>778</v>
      </c>
      <c r="D164" s="49" t="s">
        <v>210</v>
      </c>
      <c r="E164" s="59" t="s">
        <v>673</v>
      </c>
      <c r="F164" s="42">
        <v>44266</v>
      </c>
      <c r="G164" s="46">
        <v>100000000</v>
      </c>
      <c r="H164" s="41" t="s">
        <v>871</v>
      </c>
      <c r="I164" s="41"/>
      <c r="J164" s="41" t="s">
        <v>871</v>
      </c>
      <c r="K164" s="42">
        <v>44267</v>
      </c>
      <c r="L164" s="42">
        <v>44561</v>
      </c>
      <c r="M164" s="45" t="str">
        <f t="shared" si="3"/>
        <v>69%</v>
      </c>
      <c r="O164"/>
    </row>
    <row r="165" spans="1:15" s="27" customFormat="1" ht="76.5" customHeight="1" x14ac:dyDescent="0.25">
      <c r="A165" s="41" t="s">
        <v>582</v>
      </c>
      <c r="B165" s="41" t="s">
        <v>247</v>
      </c>
      <c r="C165" s="69" t="s">
        <v>779</v>
      </c>
      <c r="D165" s="49" t="s">
        <v>164</v>
      </c>
      <c r="E165" s="59" t="s">
        <v>674</v>
      </c>
      <c r="F165" s="42">
        <v>44266</v>
      </c>
      <c r="G165" s="46">
        <v>877753672</v>
      </c>
      <c r="H165" s="41" t="s">
        <v>195</v>
      </c>
      <c r="I165" s="41"/>
      <c r="J165" s="41" t="s">
        <v>195</v>
      </c>
      <c r="K165" s="42">
        <v>44267</v>
      </c>
      <c r="L165" s="42">
        <v>44556</v>
      </c>
      <c r="M165" s="45" t="str">
        <f t="shared" si="3"/>
        <v>70%</v>
      </c>
      <c r="O165"/>
    </row>
    <row r="166" spans="1:15" s="27" customFormat="1" ht="76.5" customHeight="1" x14ac:dyDescent="0.25">
      <c r="A166" s="41" t="s">
        <v>442</v>
      </c>
      <c r="B166" s="41" t="s">
        <v>171</v>
      </c>
      <c r="C166" s="69" t="s">
        <v>780</v>
      </c>
      <c r="D166" s="49" t="s">
        <v>272</v>
      </c>
      <c r="E166" s="59" t="s">
        <v>675</v>
      </c>
      <c r="F166" s="42">
        <v>44267</v>
      </c>
      <c r="G166" s="46">
        <v>53960000</v>
      </c>
      <c r="H166" s="41" t="s">
        <v>872</v>
      </c>
      <c r="I166" s="41"/>
      <c r="J166" s="41" t="s">
        <v>872</v>
      </c>
      <c r="K166" s="42">
        <v>44268</v>
      </c>
      <c r="L166" s="42">
        <v>44554</v>
      </c>
      <c r="M166" s="45" t="str">
        <f t="shared" si="3"/>
        <v>70%</v>
      </c>
      <c r="O166"/>
    </row>
    <row r="167" spans="1:15" s="27" customFormat="1" ht="126.75" customHeight="1" x14ac:dyDescent="0.25">
      <c r="A167" s="41" t="s">
        <v>443</v>
      </c>
      <c r="B167" s="41" t="s">
        <v>480</v>
      </c>
      <c r="C167" s="69" t="s">
        <v>233</v>
      </c>
      <c r="D167" s="49" t="s">
        <v>174</v>
      </c>
      <c r="E167" s="59" t="s">
        <v>676</v>
      </c>
      <c r="F167" s="42">
        <v>44268</v>
      </c>
      <c r="G167" s="46">
        <v>382971970</v>
      </c>
      <c r="H167" s="41"/>
      <c r="I167" s="41"/>
      <c r="J167" s="41"/>
      <c r="K167" s="42">
        <v>44268</v>
      </c>
      <c r="L167" s="42">
        <v>44561</v>
      </c>
      <c r="M167" s="45" t="str">
        <f t="shared" si="3"/>
        <v>69%</v>
      </c>
      <c r="O167"/>
    </row>
    <row r="168" spans="1:15" s="27" customFormat="1" ht="92.25" customHeight="1" x14ac:dyDescent="0.25">
      <c r="A168" s="41" t="s">
        <v>444</v>
      </c>
      <c r="B168" s="41" t="s">
        <v>481</v>
      </c>
      <c r="C168" s="69" t="s">
        <v>781</v>
      </c>
      <c r="D168" s="49" t="s">
        <v>822</v>
      </c>
      <c r="E168" s="59" t="s">
        <v>677</v>
      </c>
      <c r="F168" s="42">
        <v>44271</v>
      </c>
      <c r="G168" s="46">
        <v>38950000</v>
      </c>
      <c r="H168" s="41" t="s">
        <v>130</v>
      </c>
      <c r="I168" s="41"/>
      <c r="J168" s="41" t="s">
        <v>130</v>
      </c>
      <c r="K168" s="42">
        <v>44272</v>
      </c>
      <c r="L168" s="42">
        <v>44561</v>
      </c>
      <c r="M168" s="45" t="str">
        <f t="shared" si="3"/>
        <v>68%</v>
      </c>
      <c r="O168"/>
    </row>
    <row r="169" spans="1:15" s="27" customFormat="1" ht="90.75" customHeight="1" x14ac:dyDescent="0.25">
      <c r="A169" s="41" t="s">
        <v>445</v>
      </c>
      <c r="B169" s="41" t="s">
        <v>481</v>
      </c>
      <c r="C169" s="69" t="s">
        <v>782</v>
      </c>
      <c r="D169" s="49" t="s">
        <v>123</v>
      </c>
      <c r="E169" s="59" t="s">
        <v>678</v>
      </c>
      <c r="F169" s="42">
        <v>44271</v>
      </c>
      <c r="G169" s="46">
        <v>45144000</v>
      </c>
      <c r="H169" s="41" t="s">
        <v>130</v>
      </c>
      <c r="I169" s="41"/>
      <c r="J169" s="41" t="s">
        <v>130</v>
      </c>
      <c r="K169" s="42">
        <v>44272</v>
      </c>
      <c r="L169" s="42">
        <v>44561</v>
      </c>
      <c r="M169" s="45" t="str">
        <f t="shared" si="3"/>
        <v>68%</v>
      </c>
      <c r="O169"/>
    </row>
    <row r="170" spans="1:15" s="27" customFormat="1" ht="103.5" customHeight="1" x14ac:dyDescent="0.25">
      <c r="A170" s="41" t="s">
        <v>446</v>
      </c>
      <c r="B170" s="41" t="s">
        <v>481</v>
      </c>
      <c r="C170" s="69" t="s">
        <v>783</v>
      </c>
      <c r="D170" s="49">
        <v>1036669480</v>
      </c>
      <c r="E170" s="59" t="s">
        <v>679</v>
      </c>
      <c r="F170" s="42">
        <v>44272</v>
      </c>
      <c r="G170" s="46">
        <v>38950000</v>
      </c>
      <c r="H170" s="41" t="s">
        <v>195</v>
      </c>
      <c r="I170" s="41"/>
      <c r="J170" s="41" t="s">
        <v>195</v>
      </c>
      <c r="K170" s="42">
        <v>44272</v>
      </c>
      <c r="L170" s="42">
        <v>44561</v>
      </c>
      <c r="M170" s="45" t="str">
        <f t="shared" si="3"/>
        <v>68%</v>
      </c>
      <c r="O170"/>
    </row>
    <row r="171" spans="1:15" s="27" customFormat="1" ht="76.5" customHeight="1" x14ac:dyDescent="0.25">
      <c r="A171" s="41" t="s">
        <v>447</v>
      </c>
      <c r="B171" s="41" t="s">
        <v>171</v>
      </c>
      <c r="C171" s="69" t="s">
        <v>200</v>
      </c>
      <c r="D171" s="49" t="s">
        <v>95</v>
      </c>
      <c r="E171" s="59" t="s">
        <v>680</v>
      </c>
      <c r="F171" s="42">
        <v>44272</v>
      </c>
      <c r="G171" s="46">
        <v>1543377982</v>
      </c>
      <c r="H171" s="41" t="s">
        <v>866</v>
      </c>
      <c r="I171" s="41"/>
      <c r="J171" s="41" t="s">
        <v>866</v>
      </c>
      <c r="K171" s="42">
        <v>44272</v>
      </c>
      <c r="L171" s="42">
        <v>44560</v>
      </c>
      <c r="M171" s="45" t="str">
        <f t="shared" si="3"/>
        <v>68%</v>
      </c>
      <c r="O171"/>
    </row>
    <row r="172" spans="1:15" s="27" customFormat="1" ht="76.5" customHeight="1" x14ac:dyDescent="0.25">
      <c r="A172" s="41" t="s">
        <v>448</v>
      </c>
      <c r="B172" s="41" t="s">
        <v>341</v>
      </c>
      <c r="C172" s="69" t="s">
        <v>784</v>
      </c>
      <c r="D172" s="49" t="s">
        <v>823</v>
      </c>
      <c r="E172" s="59" t="s">
        <v>681</v>
      </c>
      <c r="F172" s="42">
        <v>44272</v>
      </c>
      <c r="G172" s="46">
        <v>100000000</v>
      </c>
      <c r="H172" s="41" t="s">
        <v>238</v>
      </c>
      <c r="I172" s="41"/>
      <c r="J172" s="41" t="s">
        <v>238</v>
      </c>
      <c r="K172" s="42">
        <v>44273</v>
      </c>
      <c r="L172" s="42">
        <v>44388</v>
      </c>
      <c r="M172" s="45" t="str">
        <f t="shared" si="3"/>
        <v>100%</v>
      </c>
      <c r="O172"/>
    </row>
    <row r="173" spans="1:15" s="27" customFormat="1" ht="76.5" customHeight="1" x14ac:dyDescent="0.25">
      <c r="A173" s="41" t="s">
        <v>449</v>
      </c>
      <c r="B173" s="41" t="s">
        <v>482</v>
      </c>
      <c r="C173" s="69" t="s">
        <v>228</v>
      </c>
      <c r="D173" s="49" t="s">
        <v>54</v>
      </c>
      <c r="E173" s="59" t="s">
        <v>682</v>
      </c>
      <c r="F173" s="42">
        <v>44273</v>
      </c>
      <c r="G173" s="46">
        <v>426266330</v>
      </c>
      <c r="H173" s="41" t="s">
        <v>127</v>
      </c>
      <c r="I173" s="41" t="s">
        <v>1135</v>
      </c>
      <c r="J173" s="41" t="s">
        <v>1294</v>
      </c>
      <c r="K173" s="42">
        <v>44274</v>
      </c>
      <c r="L173" s="42">
        <v>44408</v>
      </c>
      <c r="M173" s="45" t="str">
        <f t="shared" si="3"/>
        <v>100%</v>
      </c>
      <c r="O173"/>
    </row>
    <row r="174" spans="1:15" s="27" customFormat="1" ht="76.5" customHeight="1" x14ac:dyDescent="0.25">
      <c r="A174" s="41" t="s">
        <v>450</v>
      </c>
      <c r="B174" s="41" t="s">
        <v>224</v>
      </c>
      <c r="C174" s="69" t="s">
        <v>173</v>
      </c>
      <c r="D174" s="49" t="s">
        <v>174</v>
      </c>
      <c r="E174" s="59" t="s">
        <v>683</v>
      </c>
      <c r="F174" s="42">
        <v>44274</v>
      </c>
      <c r="G174" s="46">
        <v>8333548216</v>
      </c>
      <c r="H174" s="41" t="s">
        <v>873</v>
      </c>
      <c r="I174" s="41"/>
      <c r="J174" s="41" t="s">
        <v>873</v>
      </c>
      <c r="K174" s="42">
        <v>44277</v>
      </c>
      <c r="L174" s="42">
        <v>44561</v>
      </c>
      <c r="M174" s="45" t="str">
        <f t="shared" si="3"/>
        <v>68%</v>
      </c>
      <c r="O174"/>
    </row>
    <row r="175" spans="1:15" s="27" customFormat="1" ht="76.5" customHeight="1" x14ac:dyDescent="0.25">
      <c r="A175" s="41" t="s">
        <v>451</v>
      </c>
      <c r="B175" s="41" t="s">
        <v>341</v>
      </c>
      <c r="C175" s="69" t="s">
        <v>785</v>
      </c>
      <c r="D175" s="49" t="s">
        <v>267</v>
      </c>
      <c r="E175" s="59" t="s">
        <v>684</v>
      </c>
      <c r="F175" s="42">
        <v>44274</v>
      </c>
      <c r="G175" s="46">
        <v>555000000</v>
      </c>
      <c r="H175" s="41" t="s">
        <v>215</v>
      </c>
      <c r="I175" s="41"/>
      <c r="J175" s="41" t="s">
        <v>215</v>
      </c>
      <c r="K175" s="42">
        <v>44278</v>
      </c>
      <c r="L175" s="42">
        <v>44522</v>
      </c>
      <c r="M175" s="45" t="str">
        <f t="shared" si="3"/>
        <v>78%</v>
      </c>
      <c r="O175"/>
    </row>
    <row r="176" spans="1:15" s="27" customFormat="1" ht="76.5" customHeight="1" x14ac:dyDescent="0.25">
      <c r="A176" s="41" t="s">
        <v>452</v>
      </c>
      <c r="B176" s="41" t="s">
        <v>171</v>
      </c>
      <c r="C176" s="69" t="s">
        <v>786</v>
      </c>
      <c r="D176" s="49" t="s">
        <v>824</v>
      </c>
      <c r="E176" s="59" t="s">
        <v>685</v>
      </c>
      <c r="F176" s="42">
        <v>44279</v>
      </c>
      <c r="G176" s="46">
        <v>58500000</v>
      </c>
      <c r="H176" s="41" t="s">
        <v>41</v>
      </c>
      <c r="I176" s="41"/>
      <c r="J176" s="41" t="s">
        <v>41</v>
      </c>
      <c r="K176" s="42">
        <v>44280</v>
      </c>
      <c r="L176" s="42">
        <v>44554</v>
      </c>
      <c r="M176" s="45" t="str">
        <f t="shared" si="3"/>
        <v>69%</v>
      </c>
      <c r="O176"/>
    </row>
    <row r="177" spans="1:15" s="27" customFormat="1" ht="76.5" customHeight="1" x14ac:dyDescent="0.25">
      <c r="A177" s="41" t="s">
        <v>453</v>
      </c>
      <c r="B177" s="41" t="s">
        <v>341</v>
      </c>
      <c r="C177" s="69" t="s">
        <v>787</v>
      </c>
      <c r="D177" s="49" t="s">
        <v>825</v>
      </c>
      <c r="E177" s="59" t="s">
        <v>686</v>
      </c>
      <c r="F177" s="42">
        <v>44279</v>
      </c>
      <c r="G177" s="46">
        <v>119952000</v>
      </c>
      <c r="H177" s="41" t="s">
        <v>38</v>
      </c>
      <c r="I177" s="41" t="s">
        <v>1136</v>
      </c>
      <c r="J177" s="41" t="s">
        <v>42</v>
      </c>
      <c r="K177" s="42">
        <v>44280</v>
      </c>
      <c r="L177" s="42">
        <v>44524</v>
      </c>
      <c r="M177" s="45" t="str">
        <f t="shared" si="3"/>
        <v>77%</v>
      </c>
      <c r="O177"/>
    </row>
    <row r="178" spans="1:15" s="27" customFormat="1" ht="76.5" customHeight="1" x14ac:dyDescent="0.25">
      <c r="A178" s="41" t="s">
        <v>454</v>
      </c>
      <c r="B178" s="41" t="s">
        <v>467</v>
      </c>
      <c r="C178" s="69" t="s">
        <v>788</v>
      </c>
      <c r="D178" s="49" t="s">
        <v>213</v>
      </c>
      <c r="E178" s="59" t="s">
        <v>687</v>
      </c>
      <c r="F178" s="42">
        <v>44280</v>
      </c>
      <c r="G178" s="46">
        <v>1404774000</v>
      </c>
      <c r="H178" s="41" t="s">
        <v>41</v>
      </c>
      <c r="I178" s="41"/>
      <c r="J178" s="41" t="s">
        <v>41</v>
      </c>
      <c r="K178" s="42">
        <v>44280</v>
      </c>
      <c r="L178" s="42">
        <v>44554</v>
      </c>
      <c r="M178" s="45" t="str">
        <f t="shared" si="3"/>
        <v>69%</v>
      </c>
      <c r="O178"/>
    </row>
    <row r="179" spans="1:15" s="27" customFormat="1" ht="76.5" customHeight="1" x14ac:dyDescent="0.25">
      <c r="A179" s="41" t="s">
        <v>455</v>
      </c>
      <c r="B179" s="41" t="s">
        <v>483</v>
      </c>
      <c r="C179" s="69" t="s">
        <v>789</v>
      </c>
      <c r="D179" s="49" t="s">
        <v>826</v>
      </c>
      <c r="E179" s="59" t="s">
        <v>688</v>
      </c>
      <c r="F179" s="42">
        <v>44281</v>
      </c>
      <c r="G179" s="46">
        <v>27964120</v>
      </c>
      <c r="H179" s="41" t="s">
        <v>874</v>
      </c>
      <c r="I179" s="41"/>
      <c r="J179" s="41" t="s">
        <v>874</v>
      </c>
      <c r="K179" s="48">
        <v>44291</v>
      </c>
      <c r="L179" s="48">
        <v>44534</v>
      </c>
      <c r="M179" s="45" t="str">
        <f t="shared" si="3"/>
        <v>73%</v>
      </c>
      <c r="O179"/>
    </row>
    <row r="180" spans="1:15" s="27" customFormat="1" ht="97.5" customHeight="1" x14ac:dyDescent="0.25">
      <c r="A180" s="41" t="s">
        <v>880</v>
      </c>
      <c r="B180" s="41" t="s">
        <v>171</v>
      </c>
      <c r="C180" s="69" t="s">
        <v>790</v>
      </c>
      <c r="D180" s="49" t="s">
        <v>827</v>
      </c>
      <c r="E180" s="59" t="s">
        <v>689</v>
      </c>
      <c r="F180" s="42">
        <v>44281</v>
      </c>
      <c r="G180" s="46">
        <v>1211200</v>
      </c>
      <c r="H180" s="41" t="s">
        <v>41</v>
      </c>
      <c r="I180" s="41"/>
      <c r="J180" s="41" t="s">
        <v>41</v>
      </c>
      <c r="K180" s="48">
        <v>44281</v>
      </c>
      <c r="L180" s="48">
        <v>44555</v>
      </c>
      <c r="M180" s="45" t="str">
        <f t="shared" si="3"/>
        <v>69%</v>
      </c>
      <c r="O180"/>
    </row>
    <row r="181" spans="1:15" s="27" customFormat="1" ht="76.5" customHeight="1" x14ac:dyDescent="0.25">
      <c r="A181" s="41" t="s">
        <v>456</v>
      </c>
      <c r="B181" s="41" t="s">
        <v>171</v>
      </c>
      <c r="C181" s="69" t="s">
        <v>791</v>
      </c>
      <c r="D181" s="49" t="s">
        <v>251</v>
      </c>
      <c r="E181" s="59" t="s">
        <v>690</v>
      </c>
      <c r="F181" s="42">
        <v>44281</v>
      </c>
      <c r="G181" s="46">
        <v>24786667</v>
      </c>
      <c r="H181" s="41" t="s">
        <v>875</v>
      </c>
      <c r="I181" s="41"/>
      <c r="J181" s="41" t="s">
        <v>875</v>
      </c>
      <c r="K181" s="48">
        <v>44291</v>
      </c>
      <c r="L181" s="48">
        <v>44554</v>
      </c>
      <c r="M181" s="45" t="str">
        <f t="shared" si="3"/>
        <v>68%</v>
      </c>
      <c r="O181"/>
    </row>
    <row r="182" spans="1:15" s="27" customFormat="1" ht="76.5" customHeight="1" x14ac:dyDescent="0.25">
      <c r="A182" s="41" t="s">
        <v>457</v>
      </c>
      <c r="B182" s="41" t="s">
        <v>483</v>
      </c>
      <c r="C182" s="69" t="s">
        <v>230</v>
      </c>
      <c r="D182" s="49" t="s">
        <v>265</v>
      </c>
      <c r="E182" s="59" t="s">
        <v>691</v>
      </c>
      <c r="F182" s="42">
        <v>44281</v>
      </c>
      <c r="G182" s="46">
        <v>16960000</v>
      </c>
      <c r="H182" s="41" t="s">
        <v>215</v>
      </c>
      <c r="I182" s="41"/>
      <c r="J182" s="41" t="s">
        <v>215</v>
      </c>
      <c r="K182" s="48">
        <v>44291</v>
      </c>
      <c r="L182" s="48">
        <v>44534</v>
      </c>
      <c r="M182" s="45" t="str">
        <f t="shared" si="3"/>
        <v>73%</v>
      </c>
      <c r="O182"/>
    </row>
    <row r="183" spans="1:15" s="27" customFormat="1" ht="76.5" customHeight="1" x14ac:dyDescent="0.25">
      <c r="A183" s="41" t="s">
        <v>458</v>
      </c>
      <c r="B183" s="41" t="s">
        <v>483</v>
      </c>
      <c r="C183" s="69" t="s">
        <v>792</v>
      </c>
      <c r="D183" s="49" t="s">
        <v>259</v>
      </c>
      <c r="E183" s="59" t="s">
        <v>692</v>
      </c>
      <c r="F183" s="42">
        <v>44281</v>
      </c>
      <c r="G183" s="46">
        <v>27964120</v>
      </c>
      <c r="H183" s="41" t="s">
        <v>215</v>
      </c>
      <c r="I183" s="41"/>
      <c r="J183" s="41" t="s">
        <v>215</v>
      </c>
      <c r="K183" s="48">
        <v>44291</v>
      </c>
      <c r="L183" s="48">
        <v>44534</v>
      </c>
      <c r="M183" s="45" t="str">
        <f t="shared" si="3"/>
        <v>73%</v>
      </c>
      <c r="O183"/>
    </row>
    <row r="184" spans="1:15" s="27" customFormat="1" ht="76.5" customHeight="1" x14ac:dyDescent="0.25">
      <c r="A184" s="41" t="s">
        <v>459</v>
      </c>
      <c r="B184" s="41" t="s">
        <v>224</v>
      </c>
      <c r="C184" s="69" t="s">
        <v>793</v>
      </c>
      <c r="D184" s="49" t="s">
        <v>209</v>
      </c>
      <c r="E184" s="59" t="s">
        <v>693</v>
      </c>
      <c r="F184" s="42">
        <v>44281</v>
      </c>
      <c r="G184" s="46">
        <v>100000000</v>
      </c>
      <c r="H184" s="41" t="s">
        <v>876</v>
      </c>
      <c r="I184" s="41"/>
      <c r="J184" s="41" t="s">
        <v>876</v>
      </c>
      <c r="K184" s="48">
        <v>44281</v>
      </c>
      <c r="L184" s="48">
        <v>44560</v>
      </c>
      <c r="M184" s="45" t="str">
        <f t="shared" si="3"/>
        <v>67%</v>
      </c>
      <c r="O184"/>
    </row>
    <row r="185" spans="1:15" s="27" customFormat="1" ht="76.5" customHeight="1" x14ac:dyDescent="0.25">
      <c r="A185" s="41" t="s">
        <v>460</v>
      </c>
      <c r="B185" s="41" t="s">
        <v>483</v>
      </c>
      <c r="C185" s="69" t="s">
        <v>794</v>
      </c>
      <c r="D185" s="49" t="s">
        <v>828</v>
      </c>
      <c r="E185" s="59" t="s">
        <v>694</v>
      </c>
      <c r="F185" s="42">
        <v>44281</v>
      </c>
      <c r="G185" s="46">
        <v>16960000</v>
      </c>
      <c r="H185" s="41" t="s">
        <v>215</v>
      </c>
      <c r="I185" s="41"/>
      <c r="J185" s="41" t="s">
        <v>215</v>
      </c>
      <c r="K185" s="48">
        <v>44291</v>
      </c>
      <c r="L185" s="48">
        <v>44534</v>
      </c>
      <c r="M185" s="45" t="str">
        <f t="shared" si="3"/>
        <v>73%</v>
      </c>
      <c r="O185"/>
    </row>
    <row r="186" spans="1:15" s="27" customFormat="1" ht="76.5" customHeight="1" x14ac:dyDescent="0.25">
      <c r="A186" s="41" t="s">
        <v>461</v>
      </c>
      <c r="B186" s="41" t="s">
        <v>484</v>
      </c>
      <c r="C186" s="69" t="s">
        <v>89</v>
      </c>
      <c r="D186" s="49" t="s">
        <v>88</v>
      </c>
      <c r="E186" s="59" t="s">
        <v>695</v>
      </c>
      <c r="F186" s="42">
        <v>44281</v>
      </c>
      <c r="G186" s="46">
        <v>333363754</v>
      </c>
      <c r="H186" s="41" t="s">
        <v>877</v>
      </c>
      <c r="I186" s="41"/>
      <c r="J186" s="41" t="s">
        <v>877</v>
      </c>
      <c r="K186" s="48">
        <v>44287</v>
      </c>
      <c r="L186" s="48">
        <v>44561</v>
      </c>
      <c r="M186" s="45" t="str">
        <f t="shared" si="3"/>
        <v>66%</v>
      </c>
      <c r="O186"/>
    </row>
    <row r="187" spans="1:15" s="27" customFormat="1" ht="76.5" customHeight="1" x14ac:dyDescent="0.25">
      <c r="A187" s="41" t="s">
        <v>462</v>
      </c>
      <c r="B187" s="41" t="s">
        <v>137</v>
      </c>
      <c r="C187" s="69" t="s">
        <v>795</v>
      </c>
      <c r="D187" s="49" t="s">
        <v>829</v>
      </c>
      <c r="E187" s="59" t="s">
        <v>696</v>
      </c>
      <c r="F187" s="42">
        <v>44281</v>
      </c>
      <c r="G187" s="46">
        <v>45213209</v>
      </c>
      <c r="H187" s="41" t="s">
        <v>878</v>
      </c>
      <c r="I187" s="41"/>
      <c r="J187" s="41" t="s">
        <v>878</v>
      </c>
      <c r="K187" s="48">
        <v>44292</v>
      </c>
      <c r="L187" s="48">
        <v>44561</v>
      </c>
      <c r="M187" s="45" t="str">
        <f t="shared" si="3"/>
        <v>66%</v>
      </c>
      <c r="O187"/>
    </row>
    <row r="188" spans="1:15" s="27" customFormat="1" ht="76.5" customHeight="1" x14ac:dyDescent="0.25">
      <c r="A188" s="41" t="s">
        <v>463</v>
      </c>
      <c r="B188" s="41" t="s">
        <v>341</v>
      </c>
      <c r="C188" s="69" t="s">
        <v>796</v>
      </c>
      <c r="D188" s="49" t="s">
        <v>830</v>
      </c>
      <c r="E188" s="59" t="s">
        <v>697</v>
      </c>
      <c r="F188" s="42">
        <v>44281</v>
      </c>
      <c r="G188" s="46">
        <v>32400000</v>
      </c>
      <c r="H188" s="41" t="s">
        <v>878</v>
      </c>
      <c r="I188" s="41"/>
      <c r="J188" s="41" t="s">
        <v>878</v>
      </c>
      <c r="K188" s="48">
        <v>44292</v>
      </c>
      <c r="L188" s="48">
        <v>44561</v>
      </c>
      <c r="M188" s="45" t="str">
        <f t="shared" si="3"/>
        <v>66%</v>
      </c>
      <c r="O188"/>
    </row>
    <row r="189" spans="1:15" s="27" customFormat="1" ht="76.5" customHeight="1" x14ac:dyDescent="0.25">
      <c r="A189" s="41" t="s">
        <v>464</v>
      </c>
      <c r="B189" s="41" t="s">
        <v>338</v>
      </c>
      <c r="C189" s="69" t="s">
        <v>797</v>
      </c>
      <c r="D189" s="49" t="s">
        <v>831</v>
      </c>
      <c r="E189" s="59" t="s">
        <v>698</v>
      </c>
      <c r="F189" s="42">
        <v>44281</v>
      </c>
      <c r="G189" s="46">
        <v>38340000</v>
      </c>
      <c r="H189" s="41" t="s">
        <v>874</v>
      </c>
      <c r="I189" s="41"/>
      <c r="J189" s="41" t="s">
        <v>874</v>
      </c>
      <c r="K189" s="48">
        <v>44291</v>
      </c>
      <c r="L189" s="48">
        <v>44524</v>
      </c>
      <c r="M189" s="45" t="str">
        <f t="shared" si="3"/>
        <v>76%</v>
      </c>
      <c r="O189"/>
    </row>
    <row r="190" spans="1:15" s="27" customFormat="1" ht="76.5" customHeight="1" x14ac:dyDescent="0.25">
      <c r="A190" s="41" t="s">
        <v>465</v>
      </c>
      <c r="B190" s="41" t="s">
        <v>245</v>
      </c>
      <c r="C190" s="69" t="s">
        <v>228</v>
      </c>
      <c r="D190" s="49" t="s">
        <v>832</v>
      </c>
      <c r="E190" s="59" t="s">
        <v>699</v>
      </c>
      <c r="F190" s="42">
        <v>44281</v>
      </c>
      <c r="G190" s="46">
        <v>1564789484</v>
      </c>
      <c r="H190" s="41" t="s">
        <v>879</v>
      </c>
      <c r="I190" s="41"/>
      <c r="J190" s="41" t="s">
        <v>879</v>
      </c>
      <c r="K190" s="47">
        <v>44286</v>
      </c>
      <c r="L190" s="47">
        <v>44561</v>
      </c>
      <c r="M190" s="45" t="str">
        <f t="shared" si="3"/>
        <v>67%</v>
      </c>
      <c r="O190"/>
    </row>
    <row r="191" spans="1:15" s="27" customFormat="1" ht="76.5" customHeight="1" x14ac:dyDescent="0.25">
      <c r="A191" s="81" t="s">
        <v>883</v>
      </c>
      <c r="B191" s="82"/>
      <c r="C191" s="82"/>
      <c r="D191" s="82"/>
      <c r="E191" s="82"/>
      <c r="F191" s="82"/>
      <c r="G191" s="82"/>
      <c r="H191" s="82"/>
      <c r="I191" s="82"/>
      <c r="J191" s="82"/>
      <c r="K191" s="82"/>
      <c r="L191" s="82"/>
      <c r="M191" s="83"/>
      <c r="N191" s="34" t="s">
        <v>48</v>
      </c>
      <c r="O191"/>
    </row>
    <row r="192" spans="1:15" s="27" customFormat="1" ht="76.5" customHeight="1" x14ac:dyDescent="0.25">
      <c r="A192" s="24" t="s">
        <v>0</v>
      </c>
      <c r="B192" s="24" t="s">
        <v>5</v>
      </c>
      <c r="C192" s="24" t="s">
        <v>1</v>
      </c>
      <c r="D192" s="24" t="s">
        <v>6</v>
      </c>
      <c r="E192" s="24" t="s">
        <v>27</v>
      </c>
      <c r="F192" s="24" t="s">
        <v>28</v>
      </c>
      <c r="G192" s="24" t="s">
        <v>7</v>
      </c>
      <c r="H192" s="24" t="s">
        <v>26</v>
      </c>
      <c r="I192" s="24" t="s">
        <v>31</v>
      </c>
      <c r="J192" s="24" t="s">
        <v>30</v>
      </c>
      <c r="K192" s="24" t="s">
        <v>2</v>
      </c>
      <c r="L192" s="24" t="s">
        <v>3</v>
      </c>
      <c r="M192" s="36" t="s">
        <v>29</v>
      </c>
      <c r="N192" s="35">
        <v>44469</v>
      </c>
      <c r="O192"/>
    </row>
    <row r="193" spans="1:15" s="27" customFormat="1" ht="76.5" customHeight="1" x14ac:dyDescent="0.25">
      <c r="A193" s="73" t="s">
        <v>887</v>
      </c>
      <c r="B193" s="72" t="s">
        <v>341</v>
      </c>
      <c r="C193" s="72" t="s">
        <v>933</v>
      </c>
      <c r="D193" s="52" t="s">
        <v>254</v>
      </c>
      <c r="E193" s="55" t="s">
        <v>998</v>
      </c>
      <c r="F193" s="42">
        <v>44293</v>
      </c>
      <c r="G193" s="46">
        <v>277008200</v>
      </c>
      <c r="H193" s="41" t="s">
        <v>1114</v>
      </c>
      <c r="I193" s="41"/>
      <c r="J193" s="41" t="s">
        <v>1114</v>
      </c>
      <c r="K193" s="47">
        <v>44293</v>
      </c>
      <c r="L193" s="47">
        <v>44554</v>
      </c>
      <c r="M193" s="45" t="str">
        <f>IF((ROUND((($N$192-$K193)/(EDATE($L193,0)-$K193)*100),2))&gt;100,"100%",CONCATENATE((ROUND((($N$192-$K193)/(EDATE($L193,0)-$K193)*100),0)),"%"))</f>
        <v>67%</v>
      </c>
      <c r="O193"/>
    </row>
    <row r="194" spans="1:15" s="27" customFormat="1" ht="76.5" customHeight="1" x14ac:dyDescent="0.25">
      <c r="A194" s="73" t="s">
        <v>888</v>
      </c>
      <c r="B194" s="72" t="s">
        <v>341</v>
      </c>
      <c r="C194" s="72" t="s">
        <v>934</v>
      </c>
      <c r="D194" s="52" t="s">
        <v>972</v>
      </c>
      <c r="E194" s="74" t="s">
        <v>999</v>
      </c>
      <c r="F194" s="42">
        <v>44295</v>
      </c>
      <c r="G194" s="46">
        <v>1157860621</v>
      </c>
      <c r="H194" s="41" t="s">
        <v>39</v>
      </c>
      <c r="I194" s="41" t="s">
        <v>1146</v>
      </c>
      <c r="J194" s="41" t="s">
        <v>1404</v>
      </c>
      <c r="K194" s="62">
        <v>44295</v>
      </c>
      <c r="L194" s="62">
        <v>44530</v>
      </c>
      <c r="M194" s="45" t="str">
        <f t="shared" ref="M194:M254" si="4">IF((ROUND((($N$192-$K194)/(EDATE($L194,0)-$K194)*100),2))&gt;100,"100%",CONCATENATE((ROUND((($N$192-$K194)/(EDATE($L194,0)-$K194)*100),0)),"%"))</f>
        <v>74%</v>
      </c>
      <c r="O194"/>
    </row>
    <row r="195" spans="1:15" s="27" customFormat="1" ht="76.5" customHeight="1" x14ac:dyDescent="0.25">
      <c r="A195" s="73" t="s">
        <v>889</v>
      </c>
      <c r="B195" s="72" t="s">
        <v>180</v>
      </c>
      <c r="C195" s="72" t="s">
        <v>935</v>
      </c>
      <c r="D195" s="52" t="s">
        <v>973</v>
      </c>
      <c r="E195" s="74" t="s">
        <v>1000</v>
      </c>
      <c r="F195" s="42">
        <v>44300</v>
      </c>
      <c r="G195" s="46">
        <v>254181558</v>
      </c>
      <c r="H195" s="41" t="s">
        <v>126</v>
      </c>
      <c r="I195" s="41" t="s">
        <v>1145</v>
      </c>
      <c r="J195" s="41" t="s">
        <v>38</v>
      </c>
      <c r="K195" s="63">
        <v>44305</v>
      </c>
      <c r="L195" s="62">
        <v>44487</v>
      </c>
      <c r="M195" s="45" t="str">
        <f t="shared" si="4"/>
        <v>90%</v>
      </c>
      <c r="O195"/>
    </row>
    <row r="196" spans="1:15" s="27" customFormat="1" ht="76.5" customHeight="1" x14ac:dyDescent="0.25">
      <c r="A196" s="73" t="s">
        <v>890</v>
      </c>
      <c r="B196" s="72" t="s">
        <v>67</v>
      </c>
      <c r="C196" s="72" t="s">
        <v>936</v>
      </c>
      <c r="D196" s="52" t="s">
        <v>213</v>
      </c>
      <c r="E196" s="74" t="s">
        <v>1001</v>
      </c>
      <c r="F196" s="42">
        <v>44300</v>
      </c>
      <c r="G196" s="46">
        <v>279998000</v>
      </c>
      <c r="H196" s="41" t="s">
        <v>42</v>
      </c>
      <c r="I196" s="41"/>
      <c r="J196" s="41" t="s">
        <v>42</v>
      </c>
      <c r="K196" s="63">
        <v>44301</v>
      </c>
      <c r="L196" s="62">
        <v>44544</v>
      </c>
      <c r="M196" s="45" t="str">
        <f t="shared" si="4"/>
        <v>69%</v>
      </c>
      <c r="O196"/>
    </row>
    <row r="197" spans="1:15" s="27" customFormat="1" ht="76.5" customHeight="1" x14ac:dyDescent="0.25">
      <c r="A197" s="68" t="s">
        <v>891</v>
      </c>
      <c r="B197" s="50" t="s">
        <v>892</v>
      </c>
      <c r="C197" s="50" t="s">
        <v>228</v>
      </c>
      <c r="D197" s="53" t="s">
        <v>54</v>
      </c>
      <c r="E197" s="56" t="s">
        <v>1002</v>
      </c>
      <c r="F197" s="42">
        <v>44300</v>
      </c>
      <c r="G197" s="46">
        <v>1735947443</v>
      </c>
      <c r="H197" s="41" t="s">
        <v>1115</v>
      </c>
      <c r="I197" s="41" t="s">
        <v>1137</v>
      </c>
      <c r="J197" s="41" t="s">
        <v>1261</v>
      </c>
      <c r="K197" s="66">
        <v>44301</v>
      </c>
      <c r="L197" s="65">
        <v>44439</v>
      </c>
      <c r="M197" s="45" t="str">
        <f t="shared" si="4"/>
        <v>100%</v>
      </c>
      <c r="O197"/>
    </row>
    <row r="198" spans="1:15" s="27" customFormat="1" ht="76.5" customHeight="1" x14ac:dyDescent="0.25">
      <c r="A198" s="73" t="s">
        <v>893</v>
      </c>
      <c r="B198" s="72" t="s">
        <v>168</v>
      </c>
      <c r="C198" s="72" t="s">
        <v>937</v>
      </c>
      <c r="D198" s="52" t="s">
        <v>974</v>
      </c>
      <c r="E198" s="74" t="s">
        <v>1003</v>
      </c>
      <c r="F198" s="42">
        <v>44301</v>
      </c>
      <c r="G198" s="46">
        <v>31200000</v>
      </c>
      <c r="H198" s="41" t="s">
        <v>42</v>
      </c>
      <c r="I198" s="41"/>
      <c r="J198" s="41" t="s">
        <v>42</v>
      </c>
      <c r="K198" s="62">
        <v>44305</v>
      </c>
      <c r="L198" s="62">
        <v>44548</v>
      </c>
      <c r="M198" s="45" t="str">
        <f t="shared" si="4"/>
        <v>67%</v>
      </c>
      <c r="O198"/>
    </row>
    <row r="199" spans="1:15" s="27" customFormat="1" ht="76.5" customHeight="1" x14ac:dyDescent="0.25">
      <c r="A199" s="73" t="s">
        <v>894</v>
      </c>
      <c r="B199" s="72" t="s">
        <v>190</v>
      </c>
      <c r="C199" s="72" t="s">
        <v>938</v>
      </c>
      <c r="D199" s="52" t="s">
        <v>975</v>
      </c>
      <c r="E199" s="55" t="s">
        <v>1004</v>
      </c>
      <c r="F199" s="42">
        <v>44301</v>
      </c>
      <c r="G199" s="46">
        <v>43000000</v>
      </c>
      <c r="H199" s="41" t="s">
        <v>42</v>
      </c>
      <c r="I199" s="41"/>
      <c r="J199" s="41" t="s">
        <v>42</v>
      </c>
      <c r="K199" s="62">
        <v>44302</v>
      </c>
      <c r="L199" s="62">
        <v>44560</v>
      </c>
      <c r="M199" s="45" t="str">
        <f t="shared" si="4"/>
        <v>65%</v>
      </c>
      <c r="O199"/>
    </row>
    <row r="200" spans="1:15" s="27" customFormat="1" ht="76.5" customHeight="1" x14ac:dyDescent="0.25">
      <c r="A200" s="68" t="s">
        <v>895</v>
      </c>
      <c r="B200" s="50" t="s">
        <v>248</v>
      </c>
      <c r="C200" s="50" t="s">
        <v>939</v>
      </c>
      <c r="D200" s="53" t="s">
        <v>976</v>
      </c>
      <c r="E200" s="56" t="s">
        <v>1005</v>
      </c>
      <c r="F200" s="42">
        <v>44305</v>
      </c>
      <c r="G200" s="46">
        <v>1800000000</v>
      </c>
      <c r="H200" s="41"/>
      <c r="I200" s="41"/>
      <c r="J200" s="41"/>
      <c r="K200" s="63">
        <v>44306</v>
      </c>
      <c r="L200" s="66">
        <v>44561</v>
      </c>
      <c r="M200" s="45" t="str">
        <f t="shared" si="4"/>
        <v>64%</v>
      </c>
      <c r="O200"/>
    </row>
    <row r="201" spans="1:15" s="27" customFormat="1" ht="76.5" customHeight="1" x14ac:dyDescent="0.25">
      <c r="A201" s="73" t="s">
        <v>896</v>
      </c>
      <c r="B201" s="72" t="s">
        <v>341</v>
      </c>
      <c r="C201" s="72" t="s">
        <v>196</v>
      </c>
      <c r="D201" s="52" t="s">
        <v>134</v>
      </c>
      <c r="E201" s="55" t="s">
        <v>1006</v>
      </c>
      <c r="F201" s="42">
        <v>44306</v>
      </c>
      <c r="G201" s="46">
        <v>895500000</v>
      </c>
      <c r="H201" s="41" t="s">
        <v>39</v>
      </c>
      <c r="I201" s="41"/>
      <c r="J201" s="41" t="s">
        <v>39</v>
      </c>
      <c r="K201" s="62">
        <v>44309</v>
      </c>
      <c r="L201" s="62">
        <v>44461</v>
      </c>
      <c r="M201" s="45" t="str">
        <f t="shared" si="4"/>
        <v>100%</v>
      </c>
      <c r="O201"/>
    </row>
    <row r="202" spans="1:15" s="27" customFormat="1" ht="76.5" customHeight="1" x14ac:dyDescent="0.25">
      <c r="A202" s="73" t="s">
        <v>897</v>
      </c>
      <c r="B202" s="72" t="s">
        <v>242</v>
      </c>
      <c r="C202" s="72" t="s">
        <v>940</v>
      </c>
      <c r="D202" s="52" t="s">
        <v>977</v>
      </c>
      <c r="E202" s="55" t="s">
        <v>1007</v>
      </c>
      <c r="F202" s="42">
        <v>44306</v>
      </c>
      <c r="G202" s="46">
        <v>22316666</v>
      </c>
      <c r="H202" s="41" t="s">
        <v>42</v>
      </c>
      <c r="I202" s="41"/>
      <c r="J202" s="41" t="s">
        <v>42</v>
      </c>
      <c r="K202" s="62">
        <v>44306</v>
      </c>
      <c r="L202" s="62">
        <v>44549</v>
      </c>
      <c r="M202" s="45" t="str">
        <f t="shared" si="4"/>
        <v>67%</v>
      </c>
      <c r="O202"/>
    </row>
    <row r="203" spans="1:15" s="27" customFormat="1" ht="80.25" customHeight="1" x14ac:dyDescent="0.25">
      <c r="A203" s="73" t="s">
        <v>898</v>
      </c>
      <c r="B203" s="72" t="s">
        <v>180</v>
      </c>
      <c r="C203" s="72" t="s">
        <v>941</v>
      </c>
      <c r="D203" s="52" t="s">
        <v>119</v>
      </c>
      <c r="E203" s="55" t="s">
        <v>1008</v>
      </c>
      <c r="F203" s="42">
        <v>44313</v>
      </c>
      <c r="G203" s="46">
        <v>14473188</v>
      </c>
      <c r="H203" s="41" t="s">
        <v>1116</v>
      </c>
      <c r="I203" s="41"/>
      <c r="J203" s="41" t="s">
        <v>1116</v>
      </c>
      <c r="K203" s="62">
        <v>44313</v>
      </c>
      <c r="L203" s="62">
        <v>44541</v>
      </c>
      <c r="M203" s="45" t="str">
        <f t="shared" si="4"/>
        <v>68%</v>
      </c>
      <c r="O203"/>
    </row>
    <row r="204" spans="1:15" ht="48" x14ac:dyDescent="0.25">
      <c r="A204" s="73" t="s">
        <v>899</v>
      </c>
      <c r="B204" s="72" t="s">
        <v>180</v>
      </c>
      <c r="C204" s="72" t="s">
        <v>229</v>
      </c>
      <c r="D204" s="52" t="s">
        <v>978</v>
      </c>
      <c r="E204" s="55" t="s">
        <v>181</v>
      </c>
      <c r="F204" s="42">
        <v>44313</v>
      </c>
      <c r="G204" s="46">
        <v>14473188</v>
      </c>
      <c r="H204" s="41" t="s">
        <v>1116</v>
      </c>
      <c r="I204" s="41"/>
      <c r="J204" s="41" t="s">
        <v>1116</v>
      </c>
      <c r="K204" s="62">
        <v>44313</v>
      </c>
      <c r="L204" s="62">
        <v>44541</v>
      </c>
      <c r="M204" s="45" t="str">
        <f t="shared" si="4"/>
        <v>68%</v>
      </c>
    </row>
    <row r="205" spans="1:15" ht="48" x14ac:dyDescent="0.25">
      <c r="A205" s="73" t="s">
        <v>900</v>
      </c>
      <c r="B205" s="72" t="s">
        <v>341</v>
      </c>
      <c r="C205" s="72" t="s">
        <v>236</v>
      </c>
      <c r="D205" s="52" t="s">
        <v>275</v>
      </c>
      <c r="E205" s="74" t="s">
        <v>1009</v>
      </c>
      <c r="F205" s="42">
        <v>44313</v>
      </c>
      <c r="G205" s="46">
        <v>56319600</v>
      </c>
      <c r="H205" s="41" t="s">
        <v>42</v>
      </c>
      <c r="I205" s="41"/>
      <c r="J205" s="41" t="s">
        <v>42</v>
      </c>
      <c r="K205" s="62">
        <v>44314</v>
      </c>
      <c r="L205" s="62">
        <v>44557</v>
      </c>
      <c r="M205" s="45" t="str">
        <f t="shared" si="4"/>
        <v>64%</v>
      </c>
    </row>
    <row r="206" spans="1:15" ht="48" x14ac:dyDescent="0.25">
      <c r="A206" s="73" t="s">
        <v>901</v>
      </c>
      <c r="B206" s="72" t="s">
        <v>180</v>
      </c>
      <c r="C206" s="72" t="s">
        <v>942</v>
      </c>
      <c r="D206" s="52" t="s">
        <v>979</v>
      </c>
      <c r="E206" s="74" t="s">
        <v>181</v>
      </c>
      <c r="F206" s="42">
        <v>44313</v>
      </c>
      <c r="G206" s="46">
        <v>14473188</v>
      </c>
      <c r="H206" s="41" t="s">
        <v>1116</v>
      </c>
      <c r="I206" s="41"/>
      <c r="J206" s="41" t="s">
        <v>1116</v>
      </c>
      <c r="K206" s="62">
        <v>44313</v>
      </c>
      <c r="L206" s="62">
        <v>44541</v>
      </c>
      <c r="M206" s="45" t="str">
        <f t="shared" si="4"/>
        <v>68%</v>
      </c>
    </row>
    <row r="207" spans="1:15" ht="60" x14ac:dyDescent="0.25">
      <c r="A207" s="73" t="s">
        <v>902</v>
      </c>
      <c r="B207" s="72" t="s">
        <v>341</v>
      </c>
      <c r="C207" s="72" t="s">
        <v>943</v>
      </c>
      <c r="D207" s="52" t="s">
        <v>204</v>
      </c>
      <c r="E207" s="55" t="s">
        <v>1010</v>
      </c>
      <c r="F207" s="42">
        <v>44314</v>
      </c>
      <c r="G207" s="46">
        <v>109934580</v>
      </c>
      <c r="H207" s="41" t="s">
        <v>178</v>
      </c>
      <c r="I207" s="41" t="s">
        <v>1305</v>
      </c>
      <c r="J207" s="41" t="s">
        <v>1405</v>
      </c>
      <c r="K207" s="62">
        <v>44316</v>
      </c>
      <c r="L207" s="62">
        <v>44515</v>
      </c>
      <c r="M207" s="45" t="str">
        <f t="shared" si="4"/>
        <v>77%</v>
      </c>
    </row>
    <row r="208" spans="1:15" ht="48" x14ac:dyDescent="0.25">
      <c r="A208" s="73" t="s">
        <v>903</v>
      </c>
      <c r="B208" s="72" t="s">
        <v>180</v>
      </c>
      <c r="C208" s="72" t="s">
        <v>944</v>
      </c>
      <c r="D208" s="52" t="s">
        <v>120</v>
      </c>
      <c r="E208" s="55" t="s">
        <v>181</v>
      </c>
      <c r="F208" s="42">
        <v>44315</v>
      </c>
      <c r="G208" s="46">
        <v>14473188</v>
      </c>
      <c r="H208" s="41" t="s">
        <v>1116</v>
      </c>
      <c r="I208" s="41"/>
      <c r="J208" s="41" t="s">
        <v>1116</v>
      </c>
      <c r="K208" s="62">
        <v>44315</v>
      </c>
      <c r="L208" s="62">
        <v>44543</v>
      </c>
      <c r="M208" s="45" t="str">
        <f t="shared" si="4"/>
        <v>68%</v>
      </c>
    </row>
    <row r="209" spans="1:15" s="27" customFormat="1" ht="84" x14ac:dyDescent="0.25">
      <c r="A209" s="73" t="s">
        <v>904</v>
      </c>
      <c r="B209" s="72" t="s">
        <v>482</v>
      </c>
      <c r="C209" s="72" t="s">
        <v>945</v>
      </c>
      <c r="D209" s="52" t="s">
        <v>263</v>
      </c>
      <c r="E209" s="55" t="s">
        <v>1011</v>
      </c>
      <c r="F209" s="42">
        <v>44315</v>
      </c>
      <c r="G209" s="46">
        <v>30000000</v>
      </c>
      <c r="H209" s="41" t="s">
        <v>215</v>
      </c>
      <c r="I209" s="41"/>
      <c r="J209" s="41" t="s">
        <v>215</v>
      </c>
      <c r="K209" s="62">
        <v>44316</v>
      </c>
      <c r="L209" s="62">
        <v>44559</v>
      </c>
      <c r="M209" s="45" t="str">
        <f t="shared" si="4"/>
        <v>63%</v>
      </c>
      <c r="O209"/>
    </row>
    <row r="210" spans="1:15" s="27" customFormat="1" ht="48" x14ac:dyDescent="0.25">
      <c r="A210" s="73" t="s">
        <v>905</v>
      </c>
      <c r="B210" s="72" t="s">
        <v>482</v>
      </c>
      <c r="C210" s="72" t="s">
        <v>946</v>
      </c>
      <c r="D210" s="52" t="s">
        <v>980</v>
      </c>
      <c r="E210" s="55" t="s">
        <v>1012</v>
      </c>
      <c r="F210" s="42">
        <v>44315</v>
      </c>
      <c r="G210" s="46">
        <v>53550000</v>
      </c>
      <c r="H210" s="41" t="s">
        <v>215</v>
      </c>
      <c r="I210" s="41"/>
      <c r="J210" s="41" t="s">
        <v>215</v>
      </c>
      <c r="K210" s="62">
        <v>44317</v>
      </c>
      <c r="L210" s="62">
        <v>44561</v>
      </c>
      <c r="M210" s="45" t="str">
        <f t="shared" si="4"/>
        <v>62%</v>
      </c>
      <c r="O210"/>
    </row>
    <row r="211" spans="1:15" s="27" customFormat="1" ht="60" x14ac:dyDescent="0.25">
      <c r="A211" s="73" t="s">
        <v>906</v>
      </c>
      <c r="B211" s="72" t="s">
        <v>80</v>
      </c>
      <c r="C211" s="72" t="s">
        <v>947</v>
      </c>
      <c r="D211" s="52" t="s">
        <v>141</v>
      </c>
      <c r="E211" s="55" t="s">
        <v>1013</v>
      </c>
      <c r="F211" s="42">
        <v>44315</v>
      </c>
      <c r="G211" s="46">
        <v>36831357</v>
      </c>
      <c r="H211" s="41" t="s">
        <v>1118</v>
      </c>
      <c r="I211" s="41"/>
      <c r="J211" s="41" t="s">
        <v>1118</v>
      </c>
      <c r="K211" s="62">
        <v>44322</v>
      </c>
      <c r="L211" s="62">
        <v>44561</v>
      </c>
      <c r="M211" s="45" t="str">
        <f t="shared" si="4"/>
        <v>62%</v>
      </c>
      <c r="O211"/>
    </row>
    <row r="212" spans="1:15" s="27" customFormat="1" ht="36" x14ac:dyDescent="0.25">
      <c r="A212" s="73" t="s">
        <v>907</v>
      </c>
      <c r="B212" s="72" t="s">
        <v>247</v>
      </c>
      <c r="C212" s="72" t="s">
        <v>948</v>
      </c>
      <c r="D212" s="52" t="s">
        <v>139</v>
      </c>
      <c r="E212" s="74" t="s">
        <v>1014</v>
      </c>
      <c r="F212" s="42">
        <v>44316</v>
      </c>
      <c r="G212" s="46">
        <v>3368248</v>
      </c>
      <c r="H212" s="41" t="s">
        <v>215</v>
      </c>
      <c r="I212" s="41"/>
      <c r="J212" s="41" t="s">
        <v>215</v>
      </c>
      <c r="K212" s="62">
        <v>44317</v>
      </c>
      <c r="L212" s="62">
        <v>44561</v>
      </c>
      <c r="M212" s="45" t="str">
        <f t="shared" si="4"/>
        <v>62%</v>
      </c>
      <c r="O212"/>
    </row>
    <row r="213" spans="1:15" s="27" customFormat="1" ht="60" x14ac:dyDescent="0.25">
      <c r="A213" s="73" t="s">
        <v>908</v>
      </c>
      <c r="B213" s="72" t="s">
        <v>341</v>
      </c>
      <c r="C213" s="72" t="s">
        <v>949</v>
      </c>
      <c r="D213" s="52" t="s">
        <v>981</v>
      </c>
      <c r="E213" s="74" t="s">
        <v>1015</v>
      </c>
      <c r="F213" s="42">
        <v>44316</v>
      </c>
      <c r="G213" s="46">
        <v>31500000</v>
      </c>
      <c r="H213" s="41" t="s">
        <v>865</v>
      </c>
      <c r="I213" s="41"/>
      <c r="J213" s="41" t="s">
        <v>865</v>
      </c>
      <c r="K213" s="62">
        <v>44317</v>
      </c>
      <c r="L213" s="62">
        <v>44530</v>
      </c>
      <c r="M213" s="45" t="str">
        <f t="shared" si="4"/>
        <v>71%</v>
      </c>
      <c r="O213"/>
    </row>
    <row r="214" spans="1:15" s="27" customFormat="1" ht="60" x14ac:dyDescent="0.25">
      <c r="A214" s="73" t="s">
        <v>909</v>
      </c>
      <c r="B214" s="72" t="s">
        <v>137</v>
      </c>
      <c r="C214" s="72" t="s">
        <v>950</v>
      </c>
      <c r="D214" s="52" t="s">
        <v>982</v>
      </c>
      <c r="E214" s="55" t="s">
        <v>1016</v>
      </c>
      <c r="F214" s="42">
        <v>44316</v>
      </c>
      <c r="G214" s="46">
        <v>38741333</v>
      </c>
      <c r="H214" s="41" t="s">
        <v>1119</v>
      </c>
      <c r="I214" s="41"/>
      <c r="J214" s="41" t="s">
        <v>1119</v>
      </c>
      <c r="K214" s="62">
        <v>44317</v>
      </c>
      <c r="L214" s="62">
        <v>44547</v>
      </c>
      <c r="M214" s="45" t="str">
        <f t="shared" si="4"/>
        <v>66%</v>
      </c>
      <c r="O214"/>
    </row>
    <row r="215" spans="1:15" s="27" customFormat="1" ht="53.25" customHeight="1" x14ac:dyDescent="0.25">
      <c r="A215" s="68" t="s">
        <v>910</v>
      </c>
      <c r="B215" s="50" t="s">
        <v>341</v>
      </c>
      <c r="C215" s="50" t="s">
        <v>951</v>
      </c>
      <c r="D215" s="53" t="s">
        <v>983</v>
      </c>
      <c r="E215" s="56" t="s">
        <v>1017</v>
      </c>
      <c r="F215" s="42">
        <v>44316</v>
      </c>
      <c r="G215" s="46">
        <v>110000000</v>
      </c>
      <c r="H215" s="41" t="s">
        <v>865</v>
      </c>
      <c r="I215" s="41"/>
      <c r="J215" s="41" t="s">
        <v>865</v>
      </c>
      <c r="K215" s="63">
        <v>44317</v>
      </c>
      <c r="L215" s="63">
        <v>44530</v>
      </c>
      <c r="M215" s="45" t="str">
        <f t="shared" si="4"/>
        <v>71%</v>
      </c>
      <c r="O215"/>
    </row>
    <row r="216" spans="1:15" s="27" customFormat="1" ht="68.25" customHeight="1" x14ac:dyDescent="0.25">
      <c r="A216" s="68" t="s">
        <v>911</v>
      </c>
      <c r="B216" s="50" t="s">
        <v>49</v>
      </c>
      <c r="C216" s="50" t="s">
        <v>952</v>
      </c>
      <c r="D216" s="53" t="s">
        <v>211</v>
      </c>
      <c r="E216" s="56" t="s">
        <v>1018</v>
      </c>
      <c r="F216" s="42">
        <v>44316</v>
      </c>
      <c r="G216" s="46">
        <v>12971000</v>
      </c>
      <c r="H216" s="41" t="s">
        <v>42</v>
      </c>
      <c r="I216" s="41"/>
      <c r="J216" s="41" t="s">
        <v>42</v>
      </c>
      <c r="K216" s="63">
        <v>44317</v>
      </c>
      <c r="L216" s="63">
        <v>44561</v>
      </c>
      <c r="M216" s="45" t="str">
        <f t="shared" si="4"/>
        <v>62%</v>
      </c>
      <c r="O216"/>
    </row>
    <row r="217" spans="1:15" s="27" customFormat="1" ht="78.75" customHeight="1" x14ac:dyDescent="0.25">
      <c r="A217" s="68" t="s">
        <v>912</v>
      </c>
      <c r="B217" s="50" t="s">
        <v>58</v>
      </c>
      <c r="C217" s="50" t="s">
        <v>136</v>
      </c>
      <c r="D217" s="53" t="s">
        <v>984</v>
      </c>
      <c r="E217" s="56" t="s">
        <v>1019</v>
      </c>
      <c r="F217" s="42">
        <v>44316</v>
      </c>
      <c r="G217" s="46">
        <v>12563534150</v>
      </c>
      <c r="H217" s="41" t="s">
        <v>291</v>
      </c>
      <c r="I217" s="41"/>
      <c r="J217" s="41" t="s">
        <v>291</v>
      </c>
      <c r="K217" s="60">
        <v>44317</v>
      </c>
      <c r="L217" s="60">
        <v>45291</v>
      </c>
      <c r="M217" s="45" t="str">
        <f t="shared" si="4"/>
        <v>16%</v>
      </c>
      <c r="O217"/>
    </row>
    <row r="218" spans="1:15" s="27" customFormat="1" ht="48" x14ac:dyDescent="0.25">
      <c r="A218" s="73" t="s">
        <v>913</v>
      </c>
      <c r="B218" s="72" t="s">
        <v>467</v>
      </c>
      <c r="C218" s="72" t="s">
        <v>953</v>
      </c>
      <c r="D218" s="52" t="s">
        <v>985</v>
      </c>
      <c r="E218" s="55" t="s">
        <v>1020</v>
      </c>
      <c r="F218" s="42">
        <v>44319</v>
      </c>
      <c r="G218" s="46">
        <v>57983640</v>
      </c>
      <c r="H218" s="41" t="s">
        <v>39</v>
      </c>
      <c r="I218" s="41"/>
      <c r="J218" s="41" t="s">
        <v>39</v>
      </c>
      <c r="K218" s="48">
        <v>44323</v>
      </c>
      <c r="L218" s="48">
        <v>44475</v>
      </c>
      <c r="M218" s="45" t="str">
        <f t="shared" si="4"/>
        <v>96%</v>
      </c>
      <c r="O218"/>
    </row>
    <row r="219" spans="1:15" s="27" customFormat="1" ht="60" x14ac:dyDescent="0.25">
      <c r="A219" s="73" t="s">
        <v>914</v>
      </c>
      <c r="B219" s="72" t="s">
        <v>87</v>
      </c>
      <c r="C219" s="72" t="s">
        <v>954</v>
      </c>
      <c r="D219" s="52" t="s">
        <v>142</v>
      </c>
      <c r="E219" s="55" t="s">
        <v>1021</v>
      </c>
      <c r="F219" s="42">
        <v>44320</v>
      </c>
      <c r="G219" s="46">
        <v>553350000</v>
      </c>
      <c r="H219" s="41" t="s">
        <v>1120</v>
      </c>
      <c r="I219" s="41"/>
      <c r="J219" s="41" t="s">
        <v>1120</v>
      </c>
      <c r="K219" s="48">
        <v>44320</v>
      </c>
      <c r="L219" s="48">
        <v>44561</v>
      </c>
      <c r="M219" s="45" t="str">
        <f t="shared" si="4"/>
        <v>62%</v>
      </c>
      <c r="O219"/>
    </row>
    <row r="220" spans="1:15" s="27" customFormat="1" ht="87.75" customHeight="1" x14ac:dyDescent="0.25">
      <c r="A220" s="68" t="s">
        <v>915</v>
      </c>
      <c r="B220" s="50" t="s">
        <v>190</v>
      </c>
      <c r="C220" s="57" t="s">
        <v>955</v>
      </c>
      <c r="D220" s="53" t="s">
        <v>54</v>
      </c>
      <c r="E220" s="56" t="s">
        <v>1022</v>
      </c>
      <c r="F220" s="42">
        <v>44321</v>
      </c>
      <c r="G220" s="46">
        <v>473344118</v>
      </c>
      <c r="H220" s="41" t="s">
        <v>1115</v>
      </c>
      <c r="I220" s="41"/>
      <c r="J220" s="41" t="s">
        <v>1115</v>
      </c>
      <c r="K220" s="48">
        <v>44322</v>
      </c>
      <c r="L220" s="48">
        <v>44444</v>
      </c>
      <c r="M220" s="45" t="str">
        <f t="shared" si="4"/>
        <v>100%</v>
      </c>
      <c r="O220"/>
    </row>
    <row r="221" spans="1:15" s="27" customFormat="1" ht="69" customHeight="1" x14ac:dyDescent="0.25">
      <c r="A221" s="73" t="s">
        <v>916</v>
      </c>
      <c r="B221" s="72" t="s">
        <v>190</v>
      </c>
      <c r="C221" s="72" t="s">
        <v>956</v>
      </c>
      <c r="D221" s="52" t="s">
        <v>199</v>
      </c>
      <c r="E221" s="55" t="s">
        <v>1023</v>
      </c>
      <c r="F221" s="42">
        <v>44322</v>
      </c>
      <c r="G221" s="46">
        <v>80458102</v>
      </c>
      <c r="H221" s="41" t="s">
        <v>1121</v>
      </c>
      <c r="I221" s="41"/>
      <c r="J221" s="41" t="s">
        <v>1121</v>
      </c>
      <c r="K221" s="48">
        <v>44322</v>
      </c>
      <c r="L221" s="48">
        <v>44561</v>
      </c>
      <c r="M221" s="45" t="str">
        <f t="shared" si="4"/>
        <v>62%</v>
      </c>
      <c r="O221"/>
    </row>
    <row r="222" spans="1:15" s="27" customFormat="1" ht="144" x14ac:dyDescent="0.25">
      <c r="A222" s="73" t="s">
        <v>917</v>
      </c>
      <c r="B222" s="72" t="s">
        <v>244</v>
      </c>
      <c r="C222" s="72" t="s">
        <v>957</v>
      </c>
      <c r="D222" s="52" t="s">
        <v>986</v>
      </c>
      <c r="E222" s="74" t="s">
        <v>1024</v>
      </c>
      <c r="F222" s="42">
        <v>44327</v>
      </c>
      <c r="G222" s="46">
        <v>35000000000</v>
      </c>
      <c r="H222" s="41" t="s">
        <v>1122</v>
      </c>
      <c r="I222" s="41"/>
      <c r="J222" s="41" t="s">
        <v>1122</v>
      </c>
      <c r="K222" s="48">
        <v>44326</v>
      </c>
      <c r="L222" s="48">
        <v>11452</v>
      </c>
      <c r="M222" s="45" t="str">
        <f t="shared" si="4"/>
        <v>0%</v>
      </c>
      <c r="O222"/>
    </row>
    <row r="223" spans="1:15" s="27" customFormat="1" ht="72" x14ac:dyDescent="0.25">
      <c r="A223" s="73" t="s">
        <v>918</v>
      </c>
      <c r="B223" s="72" t="s">
        <v>468</v>
      </c>
      <c r="C223" s="72" t="s">
        <v>958</v>
      </c>
      <c r="D223" s="52" t="s">
        <v>987</v>
      </c>
      <c r="E223" s="55" t="s">
        <v>1025</v>
      </c>
      <c r="F223" s="42">
        <v>44328</v>
      </c>
      <c r="G223" s="46">
        <v>542000000</v>
      </c>
      <c r="H223" s="41" t="s">
        <v>217</v>
      </c>
      <c r="I223" s="41"/>
      <c r="J223" s="41" t="s">
        <v>217</v>
      </c>
      <c r="K223" s="48">
        <v>44330</v>
      </c>
      <c r="L223" s="48">
        <v>44543</v>
      </c>
      <c r="M223" s="45" t="str">
        <f t="shared" si="4"/>
        <v>65%</v>
      </c>
      <c r="O223"/>
    </row>
    <row r="224" spans="1:15" s="27" customFormat="1" ht="60" x14ac:dyDescent="0.25">
      <c r="A224" s="73" t="s">
        <v>919</v>
      </c>
      <c r="B224" s="72" t="s">
        <v>224</v>
      </c>
      <c r="C224" s="72" t="s">
        <v>959</v>
      </c>
      <c r="D224" s="52" t="s">
        <v>988</v>
      </c>
      <c r="E224" s="55" t="s">
        <v>1026</v>
      </c>
      <c r="F224" s="42">
        <v>44329</v>
      </c>
      <c r="G224" s="46">
        <v>80000000</v>
      </c>
      <c r="H224" s="41" t="s">
        <v>126</v>
      </c>
      <c r="I224" s="41"/>
      <c r="J224" s="41" t="s">
        <v>126</v>
      </c>
      <c r="K224" s="48">
        <v>44329</v>
      </c>
      <c r="L224" s="48">
        <v>44451</v>
      </c>
      <c r="M224" s="45" t="str">
        <f t="shared" si="4"/>
        <v>100%</v>
      </c>
      <c r="O224"/>
    </row>
    <row r="225" spans="1:15" s="27" customFormat="1" ht="48" x14ac:dyDescent="0.25">
      <c r="A225" s="68" t="s">
        <v>920</v>
      </c>
      <c r="B225" s="50" t="s">
        <v>247</v>
      </c>
      <c r="C225" s="72" t="s">
        <v>960</v>
      </c>
      <c r="D225" s="53" t="s">
        <v>989</v>
      </c>
      <c r="E225" s="55" t="s">
        <v>1027</v>
      </c>
      <c r="F225" s="42">
        <v>44330</v>
      </c>
      <c r="G225" s="46">
        <v>20000000</v>
      </c>
      <c r="H225" s="41" t="s">
        <v>126</v>
      </c>
      <c r="I225" s="41" t="s">
        <v>1302</v>
      </c>
      <c r="J225" s="41" t="s">
        <v>865</v>
      </c>
      <c r="K225" s="47">
        <v>44334</v>
      </c>
      <c r="L225" s="47">
        <v>44547</v>
      </c>
      <c r="M225" s="45" t="str">
        <f t="shared" si="4"/>
        <v>63%</v>
      </c>
      <c r="O225"/>
    </row>
    <row r="226" spans="1:15" s="27" customFormat="1" ht="81.75" customHeight="1" x14ac:dyDescent="0.25">
      <c r="A226" s="73" t="s">
        <v>921</v>
      </c>
      <c r="B226" s="50" t="s">
        <v>168</v>
      </c>
      <c r="C226" s="50" t="s">
        <v>961</v>
      </c>
      <c r="D226" s="53" t="s">
        <v>990</v>
      </c>
      <c r="E226" s="56" t="s">
        <v>1028</v>
      </c>
      <c r="F226" s="42">
        <v>44330</v>
      </c>
      <c r="G226" s="46">
        <v>1598386136</v>
      </c>
      <c r="H226" s="41" t="s">
        <v>1123</v>
      </c>
      <c r="I226" s="41"/>
      <c r="J226" s="41" t="s">
        <v>1123</v>
      </c>
      <c r="K226" s="47">
        <v>44334</v>
      </c>
      <c r="L226" s="47">
        <v>45291</v>
      </c>
      <c r="M226" s="45" t="str">
        <f t="shared" si="4"/>
        <v>14%</v>
      </c>
      <c r="O226"/>
    </row>
    <row r="227" spans="1:15" s="27" customFormat="1" ht="63.75" customHeight="1" x14ac:dyDescent="0.25">
      <c r="A227" s="68" t="s">
        <v>922</v>
      </c>
      <c r="B227" s="50" t="s">
        <v>168</v>
      </c>
      <c r="C227" s="50" t="s">
        <v>962</v>
      </c>
      <c r="D227" s="53" t="s">
        <v>991</v>
      </c>
      <c r="E227" s="56" t="s">
        <v>1029</v>
      </c>
      <c r="F227" s="42">
        <v>44334</v>
      </c>
      <c r="G227" s="46">
        <v>31428151914</v>
      </c>
      <c r="H227" s="41" t="s">
        <v>1124</v>
      </c>
      <c r="I227" s="41"/>
      <c r="J227" s="41" t="s">
        <v>1124</v>
      </c>
      <c r="K227" s="47">
        <v>44336</v>
      </c>
      <c r="L227" s="47">
        <v>45291</v>
      </c>
      <c r="M227" s="45" t="str">
        <f t="shared" si="4"/>
        <v>14%</v>
      </c>
      <c r="O227"/>
    </row>
    <row r="228" spans="1:15" s="27" customFormat="1" ht="120" x14ac:dyDescent="0.25">
      <c r="A228" s="67" t="s">
        <v>923</v>
      </c>
      <c r="B228" s="51" t="s">
        <v>168</v>
      </c>
      <c r="C228" s="72" t="s">
        <v>963</v>
      </c>
      <c r="D228" s="54" t="s">
        <v>992</v>
      </c>
      <c r="E228" s="55" t="s">
        <v>1030</v>
      </c>
      <c r="F228" s="42">
        <v>44335</v>
      </c>
      <c r="G228" s="46">
        <v>18370981</v>
      </c>
      <c r="H228" s="41" t="s">
        <v>1125</v>
      </c>
      <c r="I228" s="41" t="s">
        <v>1139</v>
      </c>
      <c r="J228" s="41" t="s">
        <v>1143</v>
      </c>
      <c r="K228" s="85">
        <v>44335</v>
      </c>
      <c r="L228" s="85">
        <v>44408</v>
      </c>
      <c r="M228" s="45" t="str">
        <f t="shared" si="4"/>
        <v>100%</v>
      </c>
      <c r="O228"/>
    </row>
    <row r="229" spans="1:15" s="27" customFormat="1" ht="120" x14ac:dyDescent="0.25">
      <c r="A229" s="67" t="s">
        <v>924</v>
      </c>
      <c r="B229" s="51" t="s">
        <v>168</v>
      </c>
      <c r="C229" s="72" t="s">
        <v>964</v>
      </c>
      <c r="D229" s="54" t="s">
        <v>993</v>
      </c>
      <c r="E229" s="55" t="s">
        <v>1030</v>
      </c>
      <c r="F229" s="42">
        <v>44335</v>
      </c>
      <c r="G229" s="46">
        <v>21640797</v>
      </c>
      <c r="H229" s="41" t="s">
        <v>1125</v>
      </c>
      <c r="I229" s="41"/>
      <c r="J229" s="41" t="s">
        <v>1125</v>
      </c>
      <c r="K229" s="61">
        <v>44335</v>
      </c>
      <c r="L229" s="61">
        <v>44397</v>
      </c>
      <c r="M229" s="45" t="str">
        <f t="shared" si="4"/>
        <v>100%</v>
      </c>
      <c r="O229"/>
    </row>
    <row r="230" spans="1:15" s="27" customFormat="1" ht="153" customHeight="1" x14ac:dyDescent="0.25">
      <c r="A230" s="67" t="s">
        <v>925</v>
      </c>
      <c r="B230" s="51" t="s">
        <v>168</v>
      </c>
      <c r="C230" s="72" t="s">
        <v>965</v>
      </c>
      <c r="D230" s="54" t="s">
        <v>994</v>
      </c>
      <c r="E230" s="55" t="s">
        <v>1030</v>
      </c>
      <c r="F230" s="42">
        <v>44335</v>
      </c>
      <c r="G230" s="46">
        <v>19169198</v>
      </c>
      <c r="H230" s="41" t="s">
        <v>1125</v>
      </c>
      <c r="I230" s="41"/>
      <c r="J230" s="41" t="s">
        <v>1125</v>
      </c>
      <c r="K230" s="61">
        <v>44335</v>
      </c>
      <c r="L230" s="61">
        <v>44397</v>
      </c>
      <c r="M230" s="45" t="str">
        <f t="shared" si="4"/>
        <v>100%</v>
      </c>
      <c r="O230"/>
    </row>
    <row r="231" spans="1:15" s="27" customFormat="1" ht="77.25" customHeight="1" x14ac:dyDescent="0.25">
      <c r="A231" s="73" t="s">
        <v>926</v>
      </c>
      <c r="B231" s="72" t="s">
        <v>927</v>
      </c>
      <c r="C231" s="72" t="s">
        <v>966</v>
      </c>
      <c r="D231" s="52" t="s">
        <v>254</v>
      </c>
      <c r="E231" s="55" t="s">
        <v>1031</v>
      </c>
      <c r="F231" s="42">
        <v>44337</v>
      </c>
      <c r="G231" s="46">
        <v>296369500</v>
      </c>
      <c r="H231" s="41" t="s">
        <v>865</v>
      </c>
      <c r="I231" s="41"/>
      <c r="J231" s="41" t="s">
        <v>865</v>
      </c>
      <c r="K231" s="48">
        <v>44340</v>
      </c>
      <c r="L231" s="48">
        <v>44553</v>
      </c>
      <c r="M231" s="45" t="str">
        <f t="shared" si="4"/>
        <v>61%</v>
      </c>
      <c r="O231"/>
    </row>
    <row r="232" spans="1:15" s="27" customFormat="1" ht="74.25" customHeight="1" x14ac:dyDescent="0.25">
      <c r="A232" s="68" t="s">
        <v>928</v>
      </c>
      <c r="B232" s="50" t="s">
        <v>131</v>
      </c>
      <c r="C232" s="58" t="s">
        <v>967</v>
      </c>
      <c r="D232" s="53" t="s">
        <v>262</v>
      </c>
      <c r="E232" s="56" t="s">
        <v>1032</v>
      </c>
      <c r="F232" s="42">
        <v>44340</v>
      </c>
      <c r="G232" s="46">
        <v>230000000</v>
      </c>
      <c r="H232" s="41" t="s">
        <v>126</v>
      </c>
      <c r="I232" s="41"/>
      <c r="J232" s="41" t="s">
        <v>126</v>
      </c>
      <c r="K232" s="47">
        <v>44341</v>
      </c>
      <c r="L232" s="47">
        <v>44463</v>
      </c>
      <c r="M232" s="45" t="str">
        <f t="shared" si="4"/>
        <v>100%</v>
      </c>
      <c r="O232"/>
    </row>
    <row r="233" spans="1:15" s="27" customFormat="1" ht="74.25" customHeight="1" x14ac:dyDescent="0.25">
      <c r="A233" s="73" t="s">
        <v>929</v>
      </c>
      <c r="B233" s="72" t="s">
        <v>224</v>
      </c>
      <c r="C233" s="72" t="s">
        <v>968</v>
      </c>
      <c r="D233" s="52" t="s">
        <v>995</v>
      </c>
      <c r="E233" s="55" t="s">
        <v>1033</v>
      </c>
      <c r="F233" s="42">
        <v>44340</v>
      </c>
      <c r="G233" s="46">
        <v>1350000000</v>
      </c>
      <c r="H233" s="41" t="s">
        <v>1126</v>
      </c>
      <c r="I233" s="41" t="s">
        <v>1138</v>
      </c>
      <c r="J233" s="41" t="s">
        <v>1406</v>
      </c>
      <c r="K233" s="47">
        <v>44298</v>
      </c>
      <c r="L233" s="47">
        <v>44403</v>
      </c>
      <c r="M233" s="45" t="str">
        <f t="shared" si="4"/>
        <v>100%</v>
      </c>
      <c r="O233"/>
    </row>
    <row r="234" spans="1:15" s="27" customFormat="1" ht="79.5" customHeight="1" x14ac:dyDescent="0.25">
      <c r="A234" s="73" t="s">
        <v>930</v>
      </c>
      <c r="B234" s="72" t="s">
        <v>224</v>
      </c>
      <c r="C234" s="72" t="s">
        <v>969</v>
      </c>
      <c r="D234" s="52" t="s">
        <v>996</v>
      </c>
      <c r="E234" s="74" t="s">
        <v>1034</v>
      </c>
      <c r="F234" s="42">
        <v>44340</v>
      </c>
      <c r="G234" s="46">
        <v>157237675</v>
      </c>
      <c r="H234" s="41" t="s">
        <v>1126</v>
      </c>
      <c r="I234" s="41" t="s">
        <v>1043</v>
      </c>
      <c r="J234" s="41" t="s">
        <v>1406</v>
      </c>
      <c r="K234" s="48">
        <v>44298</v>
      </c>
      <c r="L234" s="48">
        <v>44403</v>
      </c>
      <c r="M234" s="45" t="str">
        <f t="shared" si="4"/>
        <v>100%</v>
      </c>
      <c r="O234"/>
    </row>
    <row r="235" spans="1:15" s="27" customFormat="1" ht="48" x14ac:dyDescent="0.25">
      <c r="A235" s="73" t="s">
        <v>931</v>
      </c>
      <c r="B235" s="72" t="s">
        <v>482</v>
      </c>
      <c r="C235" s="72" t="s">
        <v>970</v>
      </c>
      <c r="D235" s="52" t="s">
        <v>255</v>
      </c>
      <c r="E235" s="74" t="s">
        <v>1035</v>
      </c>
      <c r="F235" s="42">
        <v>44340</v>
      </c>
      <c r="G235" s="46">
        <v>75055876</v>
      </c>
      <c r="H235" s="41" t="s">
        <v>216</v>
      </c>
      <c r="I235" s="41"/>
      <c r="J235" s="41" t="s">
        <v>216</v>
      </c>
      <c r="K235" s="47">
        <v>44347</v>
      </c>
      <c r="L235" s="47">
        <v>44407</v>
      </c>
      <c r="M235" s="45" t="str">
        <f t="shared" si="4"/>
        <v>100%</v>
      </c>
      <c r="O235"/>
    </row>
    <row r="236" spans="1:15" s="27" customFormat="1" ht="68.25" customHeight="1" x14ac:dyDescent="0.25">
      <c r="A236" s="73" t="s">
        <v>932</v>
      </c>
      <c r="B236" s="72" t="s">
        <v>171</v>
      </c>
      <c r="C236" s="72" t="s">
        <v>971</v>
      </c>
      <c r="D236" s="52" t="s">
        <v>997</v>
      </c>
      <c r="E236" s="70" t="s">
        <v>1036</v>
      </c>
      <c r="F236" s="42">
        <v>44343</v>
      </c>
      <c r="G236" s="46">
        <v>39760000</v>
      </c>
      <c r="H236" s="41" t="s">
        <v>217</v>
      </c>
      <c r="I236" s="41"/>
      <c r="J236" s="41" t="s">
        <v>217</v>
      </c>
      <c r="K236" s="48">
        <v>44344</v>
      </c>
      <c r="L236" s="48">
        <v>44557</v>
      </c>
      <c r="M236" s="45" t="str">
        <f t="shared" si="4"/>
        <v>59%</v>
      </c>
      <c r="O236"/>
    </row>
    <row r="237" spans="1:15" s="27" customFormat="1" ht="68.25" customHeight="1" x14ac:dyDescent="0.25">
      <c r="A237" s="73" t="s">
        <v>1045</v>
      </c>
      <c r="B237" s="72" t="s">
        <v>168</v>
      </c>
      <c r="C237" s="72" t="s">
        <v>1046</v>
      </c>
      <c r="D237" s="52" t="s">
        <v>274</v>
      </c>
      <c r="E237" s="74" t="s">
        <v>1084</v>
      </c>
      <c r="F237" s="64">
        <v>44349</v>
      </c>
      <c r="G237" s="71">
        <v>70001750</v>
      </c>
      <c r="H237" s="41" t="s">
        <v>38</v>
      </c>
      <c r="I237" s="41"/>
      <c r="J237" s="41" t="s">
        <v>38</v>
      </c>
      <c r="K237" s="48">
        <v>44349</v>
      </c>
      <c r="L237" s="48">
        <v>44531</v>
      </c>
      <c r="M237" s="45" t="str">
        <f t="shared" si="4"/>
        <v>66%</v>
      </c>
      <c r="O237"/>
    </row>
    <row r="238" spans="1:15" s="27" customFormat="1" ht="68.25" customHeight="1" x14ac:dyDescent="0.25">
      <c r="A238" s="73" t="s">
        <v>1047</v>
      </c>
      <c r="B238" s="72" t="s">
        <v>50</v>
      </c>
      <c r="C238" s="72" t="s">
        <v>365</v>
      </c>
      <c r="D238" s="52" t="s">
        <v>392</v>
      </c>
      <c r="E238" s="74" t="s">
        <v>1085</v>
      </c>
      <c r="F238" s="64">
        <v>44350</v>
      </c>
      <c r="G238" s="71">
        <v>109025681</v>
      </c>
      <c r="H238" s="41" t="s">
        <v>1127</v>
      </c>
      <c r="I238" s="41"/>
      <c r="J238" s="41" t="s">
        <v>1127</v>
      </c>
      <c r="K238" s="48">
        <v>44355</v>
      </c>
      <c r="L238" s="48">
        <v>44557</v>
      </c>
      <c r="M238" s="45" t="str">
        <f t="shared" si="4"/>
        <v>56%</v>
      </c>
      <c r="O238"/>
    </row>
    <row r="239" spans="1:15" s="27" customFormat="1" ht="68.25" customHeight="1" x14ac:dyDescent="0.25">
      <c r="A239" s="73" t="s">
        <v>1140</v>
      </c>
      <c r="B239" s="72" t="s">
        <v>171</v>
      </c>
      <c r="C239" s="72" t="s">
        <v>1141</v>
      </c>
      <c r="D239" s="52" t="s">
        <v>1144</v>
      </c>
      <c r="E239" s="74" t="s">
        <v>1142</v>
      </c>
      <c r="F239" s="64">
        <v>44351</v>
      </c>
      <c r="G239" s="71">
        <v>7170310</v>
      </c>
      <c r="H239" s="41" t="s">
        <v>1143</v>
      </c>
      <c r="I239" s="41"/>
      <c r="J239" s="41" t="s">
        <v>1143</v>
      </c>
      <c r="K239" s="48">
        <v>44372</v>
      </c>
      <c r="L239" s="48">
        <v>44445</v>
      </c>
      <c r="M239" s="45" t="str">
        <f t="shared" si="4"/>
        <v>100%</v>
      </c>
      <c r="O239"/>
    </row>
    <row r="240" spans="1:15" s="27" customFormat="1" ht="68.25" customHeight="1" x14ac:dyDescent="0.25">
      <c r="A240" s="73" t="s">
        <v>1048</v>
      </c>
      <c r="B240" s="72" t="s">
        <v>247</v>
      </c>
      <c r="C240" s="72" t="s">
        <v>1049</v>
      </c>
      <c r="D240" s="52" t="s">
        <v>54</v>
      </c>
      <c r="E240" s="74" t="s">
        <v>1086</v>
      </c>
      <c r="F240" s="64">
        <v>44355</v>
      </c>
      <c r="G240" s="71">
        <v>0</v>
      </c>
      <c r="H240" s="41" t="s">
        <v>1128</v>
      </c>
      <c r="I240" s="41"/>
      <c r="J240" s="41" t="s">
        <v>1128</v>
      </c>
      <c r="K240" s="48">
        <v>44355</v>
      </c>
      <c r="L240" s="48">
        <v>45291</v>
      </c>
      <c r="M240" s="45" t="str">
        <f t="shared" si="4"/>
        <v>12%</v>
      </c>
      <c r="O240"/>
    </row>
    <row r="241" spans="1:15" s="27" customFormat="1" ht="68.25" customHeight="1" x14ac:dyDescent="0.25">
      <c r="A241" s="73" t="s">
        <v>1050</v>
      </c>
      <c r="B241" s="72" t="s">
        <v>168</v>
      </c>
      <c r="C241" s="72" t="s">
        <v>1051</v>
      </c>
      <c r="D241" s="52" t="s">
        <v>208</v>
      </c>
      <c r="E241" s="74" t="s">
        <v>1087</v>
      </c>
      <c r="F241" s="64">
        <v>44357</v>
      </c>
      <c r="G241" s="71">
        <v>195934000</v>
      </c>
      <c r="H241" s="41" t="s">
        <v>38</v>
      </c>
      <c r="I241" s="41"/>
      <c r="J241" s="41" t="s">
        <v>38</v>
      </c>
      <c r="K241" s="48">
        <v>44363</v>
      </c>
      <c r="L241" s="48">
        <v>44545</v>
      </c>
      <c r="M241" s="45" t="str">
        <f t="shared" si="4"/>
        <v>58%</v>
      </c>
      <c r="O241"/>
    </row>
    <row r="242" spans="1:15" s="27" customFormat="1" ht="68.25" customHeight="1" x14ac:dyDescent="0.25">
      <c r="A242" s="73" t="s">
        <v>1052</v>
      </c>
      <c r="B242" s="72" t="s">
        <v>168</v>
      </c>
      <c r="C242" s="72" t="s">
        <v>1053</v>
      </c>
      <c r="D242" s="52" t="s">
        <v>1106</v>
      </c>
      <c r="E242" s="74" t="s">
        <v>1088</v>
      </c>
      <c r="F242" s="64">
        <v>44358</v>
      </c>
      <c r="G242" s="71">
        <v>71757000</v>
      </c>
      <c r="H242" s="41" t="s">
        <v>38</v>
      </c>
      <c r="I242" s="41"/>
      <c r="J242" s="41" t="s">
        <v>38</v>
      </c>
      <c r="K242" s="48">
        <v>44358</v>
      </c>
      <c r="L242" s="48">
        <v>44540</v>
      </c>
      <c r="M242" s="45" t="str">
        <f t="shared" si="4"/>
        <v>61%</v>
      </c>
      <c r="O242"/>
    </row>
    <row r="243" spans="1:15" s="27" customFormat="1" ht="68.25" customHeight="1" x14ac:dyDescent="0.25">
      <c r="A243" s="73" t="s">
        <v>1054</v>
      </c>
      <c r="B243" s="72" t="s">
        <v>247</v>
      </c>
      <c r="C243" s="72" t="s">
        <v>1055</v>
      </c>
      <c r="D243" s="52" t="s">
        <v>1107</v>
      </c>
      <c r="E243" s="74" t="s">
        <v>1089</v>
      </c>
      <c r="F243" s="64">
        <v>44358</v>
      </c>
      <c r="G243" s="71">
        <v>26383596</v>
      </c>
      <c r="H243" s="41" t="s">
        <v>1122</v>
      </c>
      <c r="I243" s="41"/>
      <c r="J243" s="41" t="s">
        <v>1122</v>
      </c>
      <c r="K243" s="48">
        <v>44378</v>
      </c>
      <c r="L243" s="48">
        <v>48029</v>
      </c>
      <c r="M243" s="45" t="str">
        <f t="shared" si="4"/>
        <v>2%</v>
      </c>
      <c r="O243"/>
    </row>
    <row r="244" spans="1:15" s="27" customFormat="1" ht="68.25" customHeight="1" x14ac:dyDescent="0.25">
      <c r="A244" s="73" t="s">
        <v>1056</v>
      </c>
      <c r="B244" s="72" t="s">
        <v>80</v>
      </c>
      <c r="C244" s="72" t="s">
        <v>1057</v>
      </c>
      <c r="D244" s="52" t="s">
        <v>1108</v>
      </c>
      <c r="E244" s="74" t="s">
        <v>1090</v>
      </c>
      <c r="F244" s="64">
        <v>44358</v>
      </c>
      <c r="G244" s="71">
        <v>2429440360</v>
      </c>
      <c r="H244" s="41" t="s">
        <v>38</v>
      </c>
      <c r="I244" s="41"/>
      <c r="J244" s="41" t="s">
        <v>38</v>
      </c>
      <c r="K244" s="48">
        <v>44365</v>
      </c>
      <c r="L244" s="48">
        <v>44547</v>
      </c>
      <c r="M244" s="45" t="str">
        <f t="shared" si="4"/>
        <v>57%</v>
      </c>
      <c r="O244"/>
    </row>
    <row r="245" spans="1:15" s="27" customFormat="1" ht="68.25" customHeight="1" x14ac:dyDescent="0.25">
      <c r="A245" s="73" t="s">
        <v>1058</v>
      </c>
      <c r="B245" s="72" t="s">
        <v>80</v>
      </c>
      <c r="C245" s="72" t="s">
        <v>1059</v>
      </c>
      <c r="D245" s="52" t="s">
        <v>1109</v>
      </c>
      <c r="E245" s="74" t="s">
        <v>1091</v>
      </c>
      <c r="F245" s="64">
        <v>44358</v>
      </c>
      <c r="G245" s="71">
        <v>870559640</v>
      </c>
      <c r="H245" s="41" t="s">
        <v>1129</v>
      </c>
      <c r="I245" s="41"/>
      <c r="J245" s="41" t="s">
        <v>1129</v>
      </c>
      <c r="K245" s="48">
        <v>44365</v>
      </c>
      <c r="L245" s="48">
        <v>44561</v>
      </c>
      <c r="M245" s="45" t="str">
        <f t="shared" si="4"/>
        <v>53%</v>
      </c>
      <c r="O245"/>
    </row>
    <row r="246" spans="1:15" s="27" customFormat="1" ht="68.25" customHeight="1" x14ac:dyDescent="0.25">
      <c r="A246" s="73" t="s">
        <v>1060</v>
      </c>
      <c r="B246" s="72" t="s">
        <v>80</v>
      </c>
      <c r="C246" s="72" t="s">
        <v>228</v>
      </c>
      <c r="D246" s="52" t="s">
        <v>54</v>
      </c>
      <c r="E246" s="74" t="s">
        <v>1092</v>
      </c>
      <c r="F246" s="64">
        <v>44362</v>
      </c>
      <c r="G246" s="71">
        <v>50000000000</v>
      </c>
      <c r="H246" s="41" t="s">
        <v>1130</v>
      </c>
      <c r="I246" s="41"/>
      <c r="J246" s="41" t="s">
        <v>1130</v>
      </c>
      <c r="K246" s="48">
        <v>44362</v>
      </c>
      <c r="L246" s="48">
        <v>45274</v>
      </c>
      <c r="M246" s="45" t="str">
        <f t="shared" si="4"/>
        <v>12%</v>
      </c>
      <c r="O246"/>
    </row>
    <row r="247" spans="1:15" s="27" customFormat="1" ht="68.25" customHeight="1" x14ac:dyDescent="0.25">
      <c r="A247" s="73" t="s">
        <v>1061</v>
      </c>
      <c r="B247" s="72" t="s">
        <v>80</v>
      </c>
      <c r="C247" s="72" t="s">
        <v>1062</v>
      </c>
      <c r="D247" s="52" t="s">
        <v>54</v>
      </c>
      <c r="E247" s="74" t="s">
        <v>1093</v>
      </c>
      <c r="F247" s="64">
        <v>44362</v>
      </c>
      <c r="G247" s="71">
        <v>7500000000</v>
      </c>
      <c r="H247" s="41" t="s">
        <v>1129</v>
      </c>
      <c r="I247" s="41"/>
      <c r="J247" s="41" t="s">
        <v>1129</v>
      </c>
      <c r="K247" s="48">
        <v>44362</v>
      </c>
      <c r="L247" s="48">
        <v>44559</v>
      </c>
      <c r="M247" s="45" t="str">
        <f t="shared" si="4"/>
        <v>54%</v>
      </c>
      <c r="O247"/>
    </row>
    <row r="248" spans="1:15" s="27" customFormat="1" ht="68.25" customHeight="1" x14ac:dyDescent="0.25">
      <c r="A248" s="73" t="s">
        <v>1063</v>
      </c>
      <c r="B248" s="72" t="s">
        <v>483</v>
      </c>
      <c r="C248" s="72" t="s">
        <v>1064</v>
      </c>
      <c r="D248" s="52" t="s">
        <v>273</v>
      </c>
      <c r="E248" s="74" t="s">
        <v>1094</v>
      </c>
      <c r="F248" s="64">
        <v>44363</v>
      </c>
      <c r="G248" s="71">
        <v>200000000</v>
      </c>
      <c r="H248" s="41" t="s">
        <v>1131</v>
      </c>
      <c r="I248" s="41"/>
      <c r="J248" s="41" t="s">
        <v>1131</v>
      </c>
      <c r="K248" s="48">
        <v>44363</v>
      </c>
      <c r="L248" s="48">
        <v>44561</v>
      </c>
      <c r="M248" s="45" t="str">
        <f t="shared" si="4"/>
        <v>54%</v>
      </c>
      <c r="O248"/>
    </row>
    <row r="249" spans="1:15" s="27" customFormat="1" ht="68.25" customHeight="1" x14ac:dyDescent="0.25">
      <c r="A249" s="73" t="s">
        <v>1065</v>
      </c>
      <c r="B249" s="72" t="s">
        <v>1066</v>
      </c>
      <c r="C249" s="72" t="s">
        <v>227</v>
      </c>
      <c r="D249" s="52" t="s">
        <v>95</v>
      </c>
      <c r="E249" s="74" t="s">
        <v>1095</v>
      </c>
      <c r="F249" s="64">
        <v>44363</v>
      </c>
      <c r="G249" s="71">
        <v>1040237094</v>
      </c>
      <c r="H249" s="41" t="s">
        <v>1132</v>
      </c>
      <c r="I249" s="41"/>
      <c r="J249" s="41" t="s">
        <v>1132</v>
      </c>
      <c r="K249" s="48">
        <v>44363</v>
      </c>
      <c r="L249" s="48">
        <v>44561</v>
      </c>
      <c r="M249" s="45" t="str">
        <f t="shared" si="4"/>
        <v>54%</v>
      </c>
      <c r="O249"/>
    </row>
    <row r="250" spans="1:15" s="27" customFormat="1" ht="68.25" customHeight="1" x14ac:dyDescent="0.25">
      <c r="A250" s="73" t="s">
        <v>1067</v>
      </c>
      <c r="B250" s="72" t="s">
        <v>244</v>
      </c>
      <c r="C250" s="72" t="s">
        <v>1068</v>
      </c>
      <c r="D250" s="52" t="s">
        <v>1110</v>
      </c>
      <c r="E250" s="74" t="s">
        <v>1096</v>
      </c>
      <c r="F250" s="64">
        <v>44364</v>
      </c>
      <c r="G250" s="71">
        <v>56220000</v>
      </c>
      <c r="H250" s="41" t="s">
        <v>1133</v>
      </c>
      <c r="I250" s="41"/>
      <c r="J250" s="41" t="s">
        <v>1133</v>
      </c>
      <c r="K250" s="48">
        <v>44364</v>
      </c>
      <c r="L250" s="48">
        <v>44408</v>
      </c>
      <c r="M250" s="45" t="str">
        <f t="shared" si="4"/>
        <v>100%</v>
      </c>
      <c r="O250"/>
    </row>
    <row r="251" spans="1:15" s="27" customFormat="1" ht="68.25" customHeight="1" x14ac:dyDescent="0.25">
      <c r="A251" s="73" t="s">
        <v>1069</v>
      </c>
      <c r="B251" s="72" t="s">
        <v>80</v>
      </c>
      <c r="C251" s="72" t="s">
        <v>1070</v>
      </c>
      <c r="D251" s="52" t="s">
        <v>1111</v>
      </c>
      <c r="E251" s="74" t="s">
        <v>1097</v>
      </c>
      <c r="F251" s="64">
        <v>44368</v>
      </c>
      <c r="G251" s="71">
        <v>31650000</v>
      </c>
      <c r="H251" s="41" t="s">
        <v>1134</v>
      </c>
      <c r="I251" s="41"/>
      <c r="J251" s="41" t="s">
        <v>1134</v>
      </c>
      <c r="K251" s="48">
        <v>44368</v>
      </c>
      <c r="L251" s="48">
        <v>44561</v>
      </c>
      <c r="M251" s="45" t="str">
        <f t="shared" si="4"/>
        <v>52%</v>
      </c>
      <c r="O251"/>
    </row>
    <row r="252" spans="1:15" s="27" customFormat="1" ht="68.25" customHeight="1" x14ac:dyDescent="0.25">
      <c r="A252" s="73" t="s">
        <v>1071</v>
      </c>
      <c r="B252" s="72" t="s">
        <v>1066</v>
      </c>
      <c r="C252" s="72" t="s">
        <v>1072</v>
      </c>
      <c r="D252" s="52" t="s">
        <v>95</v>
      </c>
      <c r="E252" s="74" t="s">
        <v>1098</v>
      </c>
      <c r="F252" s="64">
        <v>44369</v>
      </c>
      <c r="G252" s="71">
        <v>1270975792</v>
      </c>
      <c r="H252" s="41" t="s">
        <v>1134</v>
      </c>
      <c r="I252" s="41"/>
      <c r="J252" s="41" t="s">
        <v>1134</v>
      </c>
      <c r="K252" s="48">
        <v>44369</v>
      </c>
      <c r="L252" s="48">
        <v>44561</v>
      </c>
      <c r="M252" s="45" t="str">
        <f t="shared" si="4"/>
        <v>52%</v>
      </c>
      <c r="O252"/>
    </row>
    <row r="253" spans="1:15" s="27" customFormat="1" ht="104.25" customHeight="1" x14ac:dyDescent="0.25">
      <c r="A253" s="73" t="s">
        <v>1073</v>
      </c>
      <c r="B253" s="72" t="s">
        <v>247</v>
      </c>
      <c r="C253" s="72" t="s">
        <v>1074</v>
      </c>
      <c r="D253" s="52" t="s">
        <v>808</v>
      </c>
      <c r="E253" s="74" t="s">
        <v>1099</v>
      </c>
      <c r="F253" s="64">
        <v>44371</v>
      </c>
      <c r="G253" s="71">
        <v>17000000</v>
      </c>
      <c r="H253" s="41" t="s">
        <v>214</v>
      </c>
      <c r="I253" s="41" t="s">
        <v>1295</v>
      </c>
      <c r="J253" s="41" t="s">
        <v>1407</v>
      </c>
      <c r="K253" s="48">
        <v>44371</v>
      </c>
      <c r="L253" s="48">
        <v>44473</v>
      </c>
      <c r="M253" s="45" t="str">
        <f t="shared" si="4"/>
        <v>96%</v>
      </c>
      <c r="O253"/>
    </row>
    <row r="254" spans="1:15" s="27" customFormat="1" ht="84.75" customHeight="1" x14ac:dyDescent="0.25">
      <c r="A254" s="73" t="s">
        <v>1075</v>
      </c>
      <c r="B254" s="72" t="s">
        <v>80</v>
      </c>
      <c r="C254" s="72" t="s">
        <v>1076</v>
      </c>
      <c r="D254" s="52" t="s">
        <v>1113</v>
      </c>
      <c r="E254" s="74" t="s">
        <v>1100</v>
      </c>
      <c r="F254" s="64">
        <v>44371</v>
      </c>
      <c r="G254" s="71">
        <v>24395000</v>
      </c>
      <c r="H254" s="41" t="s">
        <v>216</v>
      </c>
      <c r="I254" s="41" t="s">
        <v>1147</v>
      </c>
      <c r="J254" s="41" t="s">
        <v>216</v>
      </c>
      <c r="K254" s="48">
        <v>44371</v>
      </c>
      <c r="L254" s="48">
        <v>44472</v>
      </c>
      <c r="M254" s="45" t="str">
        <f t="shared" si="4"/>
        <v>97%</v>
      </c>
      <c r="O254"/>
    </row>
    <row r="255" spans="1:15" s="27" customFormat="1" ht="86.25" customHeight="1" x14ac:dyDescent="0.25">
      <c r="A255" s="73" t="s">
        <v>1077</v>
      </c>
      <c r="B255" s="72" t="s">
        <v>247</v>
      </c>
      <c r="C255" s="72" t="s">
        <v>1078</v>
      </c>
      <c r="D255" s="52" t="s">
        <v>1112</v>
      </c>
      <c r="E255" s="74" t="s">
        <v>1101</v>
      </c>
      <c r="F255" s="64">
        <v>44372</v>
      </c>
      <c r="G255" s="71">
        <v>25000000</v>
      </c>
      <c r="H255" s="41" t="s">
        <v>127</v>
      </c>
      <c r="I255" s="41"/>
      <c r="J255" s="41" t="s">
        <v>127</v>
      </c>
      <c r="K255" s="48">
        <v>44378</v>
      </c>
      <c r="L255" s="48">
        <v>44469</v>
      </c>
      <c r="M255" s="45" t="str">
        <f>IF((ROUND((($N$192-$K255)/(EDATE($L255,0)-$K255)*100),2))&gt;100,"100%",CONCATENATE((ROUND((($N$192-$K255)/(EDATE($L255,0)-$K255)*100),0)),"%"))</f>
        <v>100%</v>
      </c>
      <c r="O255"/>
    </row>
    <row r="256" spans="1:15" ht="129" customHeight="1" x14ac:dyDescent="0.25">
      <c r="A256" s="73" t="s">
        <v>1079</v>
      </c>
      <c r="B256" s="72" t="s">
        <v>483</v>
      </c>
      <c r="C256" s="72" t="s">
        <v>228</v>
      </c>
      <c r="D256" s="52" t="s">
        <v>54</v>
      </c>
      <c r="E256" s="74" t="s">
        <v>1102</v>
      </c>
      <c r="F256" s="64">
        <v>44372</v>
      </c>
      <c r="G256" s="71">
        <v>210000000</v>
      </c>
      <c r="H256" s="41" t="s">
        <v>127</v>
      </c>
      <c r="I256" s="41" t="s">
        <v>1304</v>
      </c>
      <c r="J256" s="41" t="s">
        <v>1408</v>
      </c>
      <c r="K256" s="48">
        <v>44372</v>
      </c>
      <c r="L256" s="48">
        <v>44560</v>
      </c>
      <c r="M256" s="45" t="str">
        <f>IF((ROUND((($N$192-$K256)/(EDATE($L256,0)-$K256)*100),2))&gt;100,"100%",CONCATENATE((ROUND((($N$192-$K256)/(EDATE($L256,0)-$K256)*100),0)),"%"))</f>
        <v>52%</v>
      </c>
    </row>
    <row r="257" spans="1:15" ht="68.25" customHeight="1" x14ac:dyDescent="0.25">
      <c r="A257" s="73" t="s">
        <v>1080</v>
      </c>
      <c r="B257" s="72" t="s">
        <v>137</v>
      </c>
      <c r="C257" s="72" t="s">
        <v>200</v>
      </c>
      <c r="D257" s="52" t="s">
        <v>95</v>
      </c>
      <c r="E257" s="74" t="s">
        <v>1103</v>
      </c>
      <c r="F257" s="64">
        <v>44372</v>
      </c>
      <c r="G257" s="71">
        <v>66453000</v>
      </c>
      <c r="H257" s="41" t="s">
        <v>38</v>
      </c>
      <c r="I257" s="41"/>
      <c r="J257" s="41" t="s">
        <v>38</v>
      </c>
      <c r="K257" s="48">
        <v>44378</v>
      </c>
      <c r="L257" s="48">
        <v>44561</v>
      </c>
      <c r="M257" s="45" t="str">
        <f>IF((ROUND((($N$192-$K257)/(EDATE($L257,0)-$K257)*100),2))&gt;100,"100%",CONCATENATE((ROUND((($N$192-$K257)/(EDATE($L257,0)-$K257)*100),0)),"%"))</f>
        <v>50%</v>
      </c>
    </row>
    <row r="258" spans="1:15" ht="68.25" customHeight="1" x14ac:dyDescent="0.25">
      <c r="A258" s="73" t="s">
        <v>1081</v>
      </c>
      <c r="B258" s="72" t="s">
        <v>1066</v>
      </c>
      <c r="C258" s="72" t="s">
        <v>200</v>
      </c>
      <c r="D258" s="52" t="s">
        <v>95</v>
      </c>
      <c r="E258" s="74" t="s">
        <v>1104</v>
      </c>
      <c r="F258" s="64">
        <v>44372</v>
      </c>
      <c r="G258" s="71">
        <v>1143563338</v>
      </c>
      <c r="H258" s="41" t="s">
        <v>38</v>
      </c>
      <c r="I258" s="41"/>
      <c r="J258" s="41" t="s">
        <v>38</v>
      </c>
      <c r="K258" s="48">
        <v>44376</v>
      </c>
      <c r="L258" s="48">
        <v>44558</v>
      </c>
      <c r="M258" s="45" t="str">
        <f>IF((ROUND((($N$192-$K258)/(EDATE($L258,0)-$K258)*100),2))&gt;100,"100%",CONCATENATE((ROUND((($N$192-$K258)/(EDATE($L258,0)-$K258)*100),0)),"%"))</f>
        <v>51%</v>
      </c>
    </row>
    <row r="259" spans="1:15" ht="68.25" customHeight="1" x14ac:dyDescent="0.25">
      <c r="A259" s="73" t="s">
        <v>1082</v>
      </c>
      <c r="B259" s="72" t="s">
        <v>1066</v>
      </c>
      <c r="C259" s="72" t="s">
        <v>1083</v>
      </c>
      <c r="D259" s="52" t="s">
        <v>250</v>
      </c>
      <c r="E259" s="74" t="s">
        <v>1105</v>
      </c>
      <c r="F259" s="64">
        <v>44377</v>
      </c>
      <c r="G259" s="71">
        <v>47929154</v>
      </c>
      <c r="H259" s="41" t="s">
        <v>38</v>
      </c>
      <c r="I259" s="41"/>
      <c r="J259" s="41" t="s">
        <v>38</v>
      </c>
      <c r="K259" s="48">
        <v>44378</v>
      </c>
      <c r="L259" s="48">
        <v>44561</v>
      </c>
      <c r="M259" s="45" t="str">
        <f>IF((ROUND((($N$192-$K259)/(EDATE($L259,0)-$K259)*100),2))&gt;100,"100%",CONCATENATE((ROUND((($N$192-$K259)/(EDATE($L259,0)-$K259)*100),0)),"%"))</f>
        <v>50%</v>
      </c>
    </row>
    <row r="260" spans="1:15" ht="68.25" customHeight="1" x14ac:dyDescent="0.25">
      <c r="A260" s="81" t="s">
        <v>1402</v>
      </c>
      <c r="B260" s="82"/>
      <c r="C260" s="82"/>
      <c r="D260" s="82"/>
      <c r="E260" s="82"/>
      <c r="F260" s="82"/>
      <c r="G260" s="82"/>
      <c r="H260" s="82"/>
      <c r="I260" s="82"/>
      <c r="J260" s="82"/>
      <c r="K260" s="82"/>
      <c r="L260" s="82"/>
      <c r="M260" s="83"/>
      <c r="N260" s="34" t="s">
        <v>48</v>
      </c>
    </row>
    <row r="261" spans="1:15" ht="68.25" customHeight="1" x14ac:dyDescent="0.25">
      <c r="A261" s="24" t="s">
        <v>0</v>
      </c>
      <c r="B261" s="24" t="s">
        <v>5</v>
      </c>
      <c r="C261" s="24" t="s">
        <v>1</v>
      </c>
      <c r="D261" s="24" t="s">
        <v>6</v>
      </c>
      <c r="E261" s="24" t="s">
        <v>27</v>
      </c>
      <c r="F261" s="24" t="s">
        <v>28</v>
      </c>
      <c r="G261" s="24" t="s">
        <v>7</v>
      </c>
      <c r="H261" s="24" t="s">
        <v>26</v>
      </c>
      <c r="I261" s="24" t="s">
        <v>31</v>
      </c>
      <c r="J261" s="24" t="s">
        <v>30</v>
      </c>
      <c r="K261" s="24" t="s">
        <v>2</v>
      </c>
      <c r="L261" s="24" t="s">
        <v>3</v>
      </c>
      <c r="M261" s="36" t="s">
        <v>29</v>
      </c>
      <c r="N261" s="35">
        <v>44469</v>
      </c>
    </row>
    <row r="262" spans="1:15" ht="74.25" customHeight="1" x14ac:dyDescent="0.25">
      <c r="A262" s="73" t="s">
        <v>1148</v>
      </c>
      <c r="B262" s="72" t="s">
        <v>80</v>
      </c>
      <c r="C262" s="72" t="s">
        <v>1183</v>
      </c>
      <c r="D262" s="52" t="s">
        <v>54</v>
      </c>
      <c r="E262" s="74" t="s">
        <v>1215</v>
      </c>
      <c r="F262" s="64">
        <v>44384</v>
      </c>
      <c r="G262" s="71">
        <v>4500000000</v>
      </c>
      <c r="H262" s="41" t="s">
        <v>1247</v>
      </c>
      <c r="I262" s="41"/>
      <c r="J262" s="41"/>
      <c r="K262" s="48">
        <v>44384</v>
      </c>
      <c r="L262" s="48">
        <v>44561</v>
      </c>
      <c r="M262" s="45" t="str">
        <f>IF((ROUND((($N$192-$K262)/(EDATE($L262,0)-$K262)*100),2))&gt;100,"100%",CONCATENATE((ROUND((($N$192-$K262)/(EDATE($L262,0)-$K262)*100),0)),"%"))</f>
        <v>48%</v>
      </c>
      <c r="O262" s="75"/>
    </row>
    <row r="263" spans="1:15" ht="66.75" customHeight="1" x14ac:dyDescent="0.25">
      <c r="A263" s="73" t="s">
        <v>1149</v>
      </c>
      <c r="B263" s="72" t="s">
        <v>483</v>
      </c>
      <c r="C263" s="72" t="s">
        <v>1184</v>
      </c>
      <c r="D263" s="52" t="s">
        <v>262</v>
      </c>
      <c r="E263" s="74" t="s">
        <v>1216</v>
      </c>
      <c r="F263" s="64">
        <v>44386</v>
      </c>
      <c r="G263" s="71">
        <v>722614874</v>
      </c>
      <c r="H263" s="41" t="s">
        <v>1248</v>
      </c>
      <c r="I263" s="41"/>
      <c r="J263" s="41"/>
      <c r="K263" s="48">
        <v>44389</v>
      </c>
      <c r="L263" s="48">
        <v>44526</v>
      </c>
      <c r="M263" s="45" t="str">
        <f>IF((ROUND((($N$192-$K263)/(EDATE($L263,0)-$K263)*100),2))&gt;100,"100%",CONCATENATE((ROUND((($N$192-$K263)/(EDATE($L263,0)-$K263)*100),0)),"%"))</f>
        <v>58%</v>
      </c>
    </row>
    <row r="264" spans="1:15" ht="63.75" customHeight="1" x14ac:dyDescent="0.25">
      <c r="A264" s="73" t="s">
        <v>1150</v>
      </c>
      <c r="B264" s="72" t="s">
        <v>67</v>
      </c>
      <c r="C264" s="72" t="s">
        <v>1185</v>
      </c>
      <c r="D264" s="52" t="s">
        <v>1262</v>
      </c>
      <c r="E264" s="74" t="s">
        <v>1217</v>
      </c>
      <c r="F264" s="64">
        <v>44386</v>
      </c>
      <c r="G264" s="71">
        <v>2887716</v>
      </c>
      <c r="H264" s="41" t="s">
        <v>1249</v>
      </c>
      <c r="I264" s="41"/>
      <c r="J264" s="41"/>
      <c r="K264" s="48">
        <v>44399</v>
      </c>
      <c r="L264" s="48">
        <v>44479</v>
      </c>
      <c r="M264" s="45" t="str">
        <f>IF((ROUND((($N$192-$K264)/(EDATE($L264,0)-$K264)*100),2))&gt;100,"100%",CONCATENATE((ROUND((($N$192-$K264)/(EDATE($L264,0)-$K264)*100),0)),"%"))</f>
        <v>88%</v>
      </c>
    </row>
    <row r="265" spans="1:15" ht="59.25" customHeight="1" x14ac:dyDescent="0.25">
      <c r="A265" s="73" t="s">
        <v>1151</v>
      </c>
      <c r="B265" s="72" t="s">
        <v>67</v>
      </c>
      <c r="C265" s="72" t="s">
        <v>1186</v>
      </c>
      <c r="D265" s="52" t="s">
        <v>1263</v>
      </c>
      <c r="E265" s="74" t="s">
        <v>1217</v>
      </c>
      <c r="F265" s="64">
        <v>44386</v>
      </c>
      <c r="G265" s="71">
        <v>68400004</v>
      </c>
      <c r="H265" s="41" t="s">
        <v>1250</v>
      </c>
      <c r="I265" s="41"/>
      <c r="J265" s="41"/>
      <c r="K265" s="48">
        <v>44400</v>
      </c>
      <c r="L265" s="48">
        <v>44481</v>
      </c>
      <c r="M265" s="45" t="str">
        <f>IF((ROUND((($N$192-$K265)/(EDATE($L265,0)-$K265)*100),2))&gt;100,"100%",CONCATENATE((ROUND((($N$192-$K265)/(EDATE($L265,0)-$K265)*100),0)),"%"))</f>
        <v>85%</v>
      </c>
    </row>
    <row r="266" spans="1:15" ht="54.75" customHeight="1" x14ac:dyDescent="0.25">
      <c r="A266" s="73" t="s">
        <v>1152</v>
      </c>
      <c r="B266" s="72" t="s">
        <v>67</v>
      </c>
      <c r="C266" s="72" t="s">
        <v>1187</v>
      </c>
      <c r="D266" s="52" t="s">
        <v>1264</v>
      </c>
      <c r="E266" s="74" t="s">
        <v>1217</v>
      </c>
      <c r="F266" s="64">
        <v>44386</v>
      </c>
      <c r="G266" s="71">
        <v>3579971</v>
      </c>
      <c r="H266" s="41" t="s">
        <v>1251</v>
      </c>
      <c r="I266" s="41"/>
      <c r="J266" s="41"/>
      <c r="K266" s="48">
        <v>44404</v>
      </c>
      <c r="L266" s="48">
        <v>44481</v>
      </c>
      <c r="M266" s="45" t="str">
        <f>IF((ROUND((($N$192-$K266)/(EDATE($L266,0)-$K266)*100),2))&gt;100,"100%",CONCATENATE((ROUND((($N$192-$K266)/(EDATE($L266,0)-$K266)*100),0)),"%"))</f>
        <v>84%</v>
      </c>
    </row>
    <row r="267" spans="1:15" ht="63.75" customHeight="1" x14ac:dyDescent="0.25">
      <c r="A267" s="73" t="s">
        <v>1153</v>
      </c>
      <c r="B267" s="72" t="s">
        <v>67</v>
      </c>
      <c r="C267" s="72" t="s">
        <v>1188</v>
      </c>
      <c r="D267" s="52" t="s">
        <v>1265</v>
      </c>
      <c r="E267" s="74" t="s">
        <v>1217</v>
      </c>
      <c r="F267" s="64">
        <v>44386</v>
      </c>
      <c r="G267" s="71">
        <v>28650377</v>
      </c>
      <c r="H267" s="41" t="s">
        <v>1251</v>
      </c>
      <c r="I267" s="41"/>
      <c r="J267" s="41"/>
      <c r="K267" s="48">
        <v>44404</v>
      </c>
      <c r="L267" s="48">
        <v>44481</v>
      </c>
      <c r="M267" s="45" t="str">
        <f>IF((ROUND((($N$192-$K267)/(EDATE($L267,0)-$K267)*100),2))&gt;100,"100%",CONCATENATE((ROUND((($N$192-$K267)/(EDATE($L267,0)-$K267)*100),0)),"%"))</f>
        <v>84%</v>
      </c>
    </row>
    <row r="268" spans="1:15" ht="72" x14ac:dyDescent="0.25">
      <c r="A268" s="73" t="s">
        <v>1154</v>
      </c>
      <c r="B268" s="72" t="s">
        <v>168</v>
      </c>
      <c r="C268" s="72" t="s">
        <v>1189</v>
      </c>
      <c r="D268" s="52" t="s">
        <v>1266</v>
      </c>
      <c r="E268" s="74" t="s">
        <v>1218</v>
      </c>
      <c r="F268" s="64">
        <v>44389</v>
      </c>
      <c r="G268" s="71">
        <v>20397600</v>
      </c>
      <c r="H268" s="41" t="s">
        <v>1252</v>
      </c>
      <c r="I268" s="41"/>
      <c r="J268" s="41"/>
      <c r="K268" s="48">
        <v>44389</v>
      </c>
      <c r="L268" s="48">
        <v>44561</v>
      </c>
      <c r="M268" s="45" t="str">
        <f>IF((ROUND((($N$192-$K268)/(EDATE($L268,0)-$K268)*100),2))&gt;100,"100%",CONCATENATE((ROUND((($N$192-$K268)/(EDATE($L268,0)-$K268)*100),0)),"%"))</f>
        <v>47%</v>
      </c>
    </row>
    <row r="269" spans="1:15" ht="96" x14ac:dyDescent="0.25">
      <c r="A269" s="73" t="s">
        <v>1155</v>
      </c>
      <c r="B269" s="72" t="s">
        <v>242</v>
      </c>
      <c r="C269" s="72" t="s">
        <v>1190</v>
      </c>
      <c r="D269" s="52" t="s">
        <v>1267</v>
      </c>
      <c r="E269" s="74" t="s">
        <v>1219</v>
      </c>
      <c r="F269" s="64">
        <v>44389</v>
      </c>
      <c r="G269" s="71">
        <v>260700000</v>
      </c>
      <c r="H269" s="41" t="s">
        <v>39</v>
      </c>
      <c r="I269" s="41"/>
      <c r="J269" s="41"/>
      <c r="K269" s="48">
        <v>44392</v>
      </c>
      <c r="L269" s="48">
        <v>44544</v>
      </c>
      <c r="M269" s="45" t="str">
        <f>IF((ROUND((($N$192-$K269)/(EDATE($L269,0)-$K269)*100),2))&gt;100,"100%",CONCATENATE((ROUND((($N$192-$K269)/(EDATE($L269,0)-$K269)*100),0)),"%"))</f>
        <v>51%</v>
      </c>
    </row>
    <row r="270" spans="1:15" ht="75" customHeight="1" x14ac:dyDescent="0.25">
      <c r="A270" s="73" t="s">
        <v>1156</v>
      </c>
      <c r="B270" s="72" t="s">
        <v>58</v>
      </c>
      <c r="C270" s="72" t="s">
        <v>1191</v>
      </c>
      <c r="D270" s="52" t="s">
        <v>1268</v>
      </c>
      <c r="E270" s="74" t="s">
        <v>1220</v>
      </c>
      <c r="F270" s="64">
        <v>44390</v>
      </c>
      <c r="G270" s="71">
        <v>23203125</v>
      </c>
      <c r="H270" s="41" t="s">
        <v>39</v>
      </c>
      <c r="I270" s="41"/>
      <c r="J270" s="41"/>
      <c r="K270" s="48">
        <v>44390</v>
      </c>
      <c r="L270" s="48">
        <v>44542</v>
      </c>
      <c r="M270" s="45" t="str">
        <f>IF((ROUND((($N$192-$K270)/(EDATE($L270,0)-$K270)*100),2))&gt;100,"100%",CONCATENATE((ROUND((($N$192-$K270)/(EDATE($L270,0)-$K270)*100),0)),"%"))</f>
        <v>52%</v>
      </c>
    </row>
    <row r="271" spans="1:15" ht="72" x14ac:dyDescent="0.25">
      <c r="A271" s="73" t="s">
        <v>1157</v>
      </c>
      <c r="B271" s="72" t="s">
        <v>80</v>
      </c>
      <c r="C271" s="72" t="s">
        <v>1183</v>
      </c>
      <c r="D271" s="52" t="s">
        <v>54</v>
      </c>
      <c r="E271" s="74" t="s">
        <v>1221</v>
      </c>
      <c r="F271" s="64">
        <v>44390</v>
      </c>
      <c r="G271" s="71">
        <v>7700000000</v>
      </c>
      <c r="H271" s="41" t="s">
        <v>239</v>
      </c>
      <c r="I271" s="41"/>
      <c r="J271" s="41"/>
      <c r="K271" s="48">
        <v>44390</v>
      </c>
      <c r="L271" s="48">
        <v>44557</v>
      </c>
      <c r="M271" s="45" t="str">
        <f>IF((ROUND((($N$192-$K271)/(EDATE($L271,0)-$K271)*100),2))&gt;100,"100%",CONCATENATE((ROUND((($N$192-$K271)/(EDATE($L271,0)-$K271)*100),0)),"%"))</f>
        <v>47%</v>
      </c>
    </row>
    <row r="272" spans="1:15" ht="84" x14ac:dyDescent="0.25">
      <c r="A272" s="73" t="s">
        <v>1158</v>
      </c>
      <c r="B272" s="72" t="s">
        <v>242</v>
      </c>
      <c r="C272" s="72" t="s">
        <v>1192</v>
      </c>
      <c r="D272" s="52" t="s">
        <v>1269</v>
      </c>
      <c r="E272" s="74" t="s">
        <v>1222</v>
      </c>
      <c r="F272" s="64">
        <v>44392</v>
      </c>
      <c r="G272" s="71">
        <v>20416667</v>
      </c>
      <c r="H272" s="41" t="s">
        <v>39</v>
      </c>
      <c r="I272" s="41"/>
      <c r="J272" s="41"/>
      <c r="K272" s="48">
        <v>44394</v>
      </c>
      <c r="L272" s="48">
        <v>44546</v>
      </c>
      <c r="M272" s="45" t="str">
        <f>IF((ROUND((($N$192-$K272)/(EDATE($L272,0)-$K272)*100),2))&gt;100,"100%",CONCATENATE((ROUND((($N$192-$K272)/(EDATE($L272,0)-$K272)*100),0)),"%"))</f>
        <v>49%</v>
      </c>
    </row>
    <row r="273" spans="1:13" ht="60" x14ac:dyDescent="0.25">
      <c r="A273" s="73" t="s">
        <v>1159</v>
      </c>
      <c r="B273" s="72" t="s">
        <v>1282</v>
      </c>
      <c r="C273" s="72" t="s">
        <v>1193</v>
      </c>
      <c r="D273" s="52" t="s">
        <v>396</v>
      </c>
      <c r="E273" s="74" t="s">
        <v>1223</v>
      </c>
      <c r="F273" s="64">
        <v>44393</v>
      </c>
      <c r="G273" s="71">
        <v>103083750</v>
      </c>
      <c r="H273" s="41" t="s">
        <v>1253</v>
      </c>
      <c r="I273" s="41"/>
      <c r="J273" s="41"/>
      <c r="K273" s="48">
        <v>44393</v>
      </c>
      <c r="L273" s="48">
        <v>44561</v>
      </c>
      <c r="M273" s="45" t="str">
        <f>IF((ROUND((($N$192-$K273)/(EDATE($L273,0)-$K273)*100),2))&gt;100,"100%",CONCATENATE((ROUND((($N$192-$K273)/(EDATE($L273,0)-$K273)*100),0)),"%"))</f>
        <v>45%</v>
      </c>
    </row>
    <row r="274" spans="1:13" ht="73.5" customHeight="1" x14ac:dyDescent="0.25">
      <c r="A274" s="73" t="s">
        <v>1160</v>
      </c>
      <c r="B274" s="72" t="s">
        <v>80</v>
      </c>
      <c r="C274" s="72" t="s">
        <v>1194</v>
      </c>
      <c r="D274" s="52" t="s">
        <v>182</v>
      </c>
      <c r="E274" s="74" t="s">
        <v>1224</v>
      </c>
      <c r="F274" s="64">
        <v>44398</v>
      </c>
      <c r="G274" s="71">
        <v>24000000</v>
      </c>
      <c r="H274" s="41" t="s">
        <v>39</v>
      </c>
      <c r="I274" s="41"/>
      <c r="J274" s="41"/>
      <c r="K274" s="48">
        <v>44398</v>
      </c>
      <c r="L274" s="48">
        <v>44550</v>
      </c>
      <c r="M274" s="45" t="str">
        <f>IF((ROUND((($N$192-$K274)/(EDATE($L274,0)-$K274)*100),2))&gt;100,"100%",CONCATENATE((ROUND((($N$192-$K274)/(EDATE($L274,0)-$K274)*100),0)),"%"))</f>
        <v>47%</v>
      </c>
    </row>
    <row r="275" spans="1:13" ht="63" customHeight="1" x14ac:dyDescent="0.25">
      <c r="A275" s="73" t="s">
        <v>1161</v>
      </c>
      <c r="B275" s="72" t="s">
        <v>171</v>
      </c>
      <c r="C275" s="72" t="s">
        <v>1195</v>
      </c>
      <c r="D275" s="52" t="s">
        <v>1270</v>
      </c>
      <c r="E275" s="74" t="s">
        <v>1225</v>
      </c>
      <c r="F275" s="64">
        <v>44399</v>
      </c>
      <c r="G275" s="71">
        <v>5950000</v>
      </c>
      <c r="H275" s="41" t="s">
        <v>218</v>
      </c>
      <c r="I275" s="41"/>
      <c r="J275" s="41"/>
      <c r="K275" s="48">
        <v>44400</v>
      </c>
      <c r="L275" s="48">
        <v>44444</v>
      </c>
      <c r="M275" s="45" t="str">
        <f>IF((ROUND((($N$192-$K275)/(EDATE($L275,0)-$K275)*100),2))&gt;100,"100%",CONCATENATE((ROUND((($N$192-$K275)/(EDATE($L275,0)-$K275)*100),0)),"%"))</f>
        <v>100%</v>
      </c>
    </row>
    <row r="276" spans="1:13" ht="48.75" customHeight="1" x14ac:dyDescent="0.25">
      <c r="A276" s="73" t="s">
        <v>1162</v>
      </c>
      <c r="B276" s="72" t="s">
        <v>341</v>
      </c>
      <c r="C276" s="72" t="s">
        <v>1196</v>
      </c>
      <c r="D276" s="52" t="s">
        <v>1271</v>
      </c>
      <c r="E276" s="74" t="s">
        <v>1226</v>
      </c>
      <c r="F276" s="64">
        <v>44399</v>
      </c>
      <c r="G276" s="71">
        <v>95579809</v>
      </c>
      <c r="H276" s="41" t="s">
        <v>216</v>
      </c>
      <c r="I276" s="41"/>
      <c r="J276" s="41"/>
      <c r="K276" s="48">
        <v>44403</v>
      </c>
      <c r="L276" s="48">
        <v>44464</v>
      </c>
      <c r="M276" s="45" t="str">
        <f>IF((ROUND((($N$192-$K276)/(EDATE($L276,0)-$K276)*100),2))&gt;100,"100%",CONCATENATE((ROUND((($N$192-$K276)/(EDATE($L276,0)-$K276)*100),0)),"%"))</f>
        <v>100%</v>
      </c>
    </row>
    <row r="277" spans="1:13" ht="36" x14ac:dyDescent="0.25">
      <c r="A277" s="73" t="s">
        <v>1163</v>
      </c>
      <c r="B277" s="72" t="s">
        <v>339</v>
      </c>
      <c r="C277" s="72" t="s">
        <v>1197</v>
      </c>
      <c r="D277" s="52" t="s">
        <v>1272</v>
      </c>
      <c r="E277" s="74" t="s">
        <v>1227</v>
      </c>
      <c r="F277" s="64">
        <v>44403</v>
      </c>
      <c r="G277" s="71">
        <v>19466667</v>
      </c>
      <c r="H277" s="41" t="s">
        <v>1254</v>
      </c>
      <c r="I277" s="41"/>
      <c r="J277" s="41"/>
      <c r="K277" s="48">
        <v>44403</v>
      </c>
      <c r="L277" s="48">
        <v>44547</v>
      </c>
      <c r="M277" s="45" t="str">
        <f>IF((ROUND((($N$192-$K277)/(EDATE($L277,0)-$K277)*100),2))&gt;100,"100%",CONCATENATE((ROUND((($N$192-$K277)/(EDATE($L277,0)-$K277)*100),0)),"%"))</f>
        <v>46%</v>
      </c>
    </row>
    <row r="278" spans="1:13" ht="48" x14ac:dyDescent="0.25">
      <c r="A278" s="73" t="s">
        <v>1164</v>
      </c>
      <c r="B278" s="72" t="s">
        <v>339</v>
      </c>
      <c r="C278" s="72" t="s">
        <v>1198</v>
      </c>
      <c r="D278" s="52" t="s">
        <v>1273</v>
      </c>
      <c r="E278" s="74" t="s">
        <v>1228</v>
      </c>
      <c r="F278" s="64">
        <v>44403</v>
      </c>
      <c r="G278" s="71">
        <v>19466667</v>
      </c>
      <c r="H278" s="41" t="s">
        <v>1254</v>
      </c>
      <c r="I278" s="41"/>
      <c r="J278" s="41"/>
      <c r="K278" s="48">
        <v>44403</v>
      </c>
      <c r="L278" s="48">
        <v>44244</v>
      </c>
      <c r="M278" s="45" t="str">
        <f>IF((ROUND((($N$192-$K278)/(EDATE($L278,0)-$K278)*100),2))&gt;100,"100%",CONCATENATE((ROUND((($N$192-$K278)/(EDATE($L278,0)-$K278)*100),0)),"%"))</f>
        <v>-42%</v>
      </c>
    </row>
    <row r="279" spans="1:13" ht="75.75" customHeight="1" x14ac:dyDescent="0.25">
      <c r="A279" s="73" t="s">
        <v>1165</v>
      </c>
      <c r="B279" s="72" t="s">
        <v>339</v>
      </c>
      <c r="C279" s="72" t="s">
        <v>1199</v>
      </c>
      <c r="D279" s="52" t="s">
        <v>1274</v>
      </c>
      <c r="E279" s="74" t="s">
        <v>1229</v>
      </c>
      <c r="F279" s="64">
        <v>44403</v>
      </c>
      <c r="G279" s="71">
        <v>19466667</v>
      </c>
      <c r="H279" s="41" t="s">
        <v>1254</v>
      </c>
      <c r="I279" s="41"/>
      <c r="J279" s="41"/>
      <c r="K279" s="48">
        <v>44403</v>
      </c>
      <c r="L279" s="48">
        <v>44547</v>
      </c>
      <c r="M279" s="45" t="str">
        <f>IF((ROUND((($N$192-$K279)/(EDATE($L279,0)-$K279)*100),2))&gt;100,"100%",CONCATENATE((ROUND((($N$192-$K279)/(EDATE($L279,0)-$K279)*100),0)),"%"))</f>
        <v>46%</v>
      </c>
    </row>
    <row r="280" spans="1:13" ht="57.75" customHeight="1" x14ac:dyDescent="0.25">
      <c r="A280" s="73" t="s">
        <v>1166</v>
      </c>
      <c r="B280" s="72" t="s">
        <v>339</v>
      </c>
      <c r="C280" s="72" t="s">
        <v>1200</v>
      </c>
      <c r="D280" s="52" t="s">
        <v>1275</v>
      </c>
      <c r="E280" s="74" t="s">
        <v>1230</v>
      </c>
      <c r="F280" s="64">
        <v>44403</v>
      </c>
      <c r="G280" s="71">
        <v>19466667</v>
      </c>
      <c r="H280" s="41" t="s">
        <v>1254</v>
      </c>
      <c r="I280" s="41"/>
      <c r="J280" s="41"/>
      <c r="K280" s="48">
        <v>44403</v>
      </c>
      <c r="L280" s="48">
        <v>44547</v>
      </c>
      <c r="M280" s="45" t="str">
        <f>IF((ROUND((($N$192-$K280)/(EDATE($L280,0)-$K280)*100),2))&gt;100,"100%",CONCATENATE((ROUND((($N$192-$K280)/(EDATE($L280,0)-$K280)*100),0)),"%"))</f>
        <v>46%</v>
      </c>
    </row>
    <row r="281" spans="1:13" ht="48" x14ac:dyDescent="0.25">
      <c r="A281" s="73" t="s">
        <v>1167</v>
      </c>
      <c r="B281" s="72" t="s">
        <v>245</v>
      </c>
      <c r="C281" s="72" t="s">
        <v>1201</v>
      </c>
      <c r="D281" s="52" t="s">
        <v>95</v>
      </c>
      <c r="E281" s="74" t="s">
        <v>1231</v>
      </c>
      <c r="F281" s="64">
        <v>44404</v>
      </c>
      <c r="G281" s="71">
        <v>244523700</v>
      </c>
      <c r="H281" s="41" t="s">
        <v>39</v>
      </c>
      <c r="I281" s="41"/>
      <c r="J281" s="41"/>
      <c r="K281" s="48">
        <v>44406</v>
      </c>
      <c r="L281" s="48">
        <v>44558</v>
      </c>
      <c r="M281" s="45" t="str">
        <f>IF((ROUND((($N$192-$K281)/(EDATE($L281,0)-$K281)*100),2))&gt;100,"100%",CONCATENATE((ROUND((($N$192-$K281)/(EDATE($L281,0)-$K281)*100),0)),"%"))</f>
        <v>41%</v>
      </c>
    </row>
    <row r="282" spans="1:13" ht="117" customHeight="1" x14ac:dyDescent="0.25">
      <c r="A282" s="73" t="s">
        <v>1168</v>
      </c>
      <c r="B282" s="72" t="s">
        <v>1282</v>
      </c>
      <c r="C282" s="72" t="s">
        <v>730</v>
      </c>
      <c r="D282" s="52" t="s">
        <v>189</v>
      </c>
      <c r="E282" s="74" t="s">
        <v>1232</v>
      </c>
      <c r="F282" s="64">
        <v>44405</v>
      </c>
      <c r="G282" s="71">
        <v>1500000000</v>
      </c>
      <c r="H282" s="41" t="s">
        <v>1255</v>
      </c>
      <c r="I282" s="41"/>
      <c r="J282" s="41"/>
      <c r="K282" s="48">
        <v>44405</v>
      </c>
      <c r="L282" s="48">
        <v>44561</v>
      </c>
      <c r="M282" s="45" t="str">
        <f>IF((ROUND((($N$192-$K282)/(EDATE($L282,0)-$K282)*100),2))&gt;100,"100%",CONCATENATE((ROUND((($N$192-$K282)/(EDATE($L282,0)-$K282)*100),0)),"%"))</f>
        <v>41%</v>
      </c>
    </row>
    <row r="283" spans="1:13" ht="63.75" customHeight="1" x14ac:dyDescent="0.25">
      <c r="A283" s="73" t="s">
        <v>1169</v>
      </c>
      <c r="B283" s="72" t="s">
        <v>80</v>
      </c>
      <c r="C283" s="72" t="s">
        <v>1202</v>
      </c>
      <c r="D283" s="52" t="s">
        <v>54</v>
      </c>
      <c r="E283" s="74" t="s">
        <v>1233</v>
      </c>
      <c r="F283" s="64">
        <v>44406</v>
      </c>
      <c r="G283" s="71">
        <v>3041057477</v>
      </c>
      <c r="H283" s="41" t="s">
        <v>1256</v>
      </c>
      <c r="I283" s="41"/>
      <c r="J283" s="41"/>
      <c r="K283" s="48">
        <v>44406</v>
      </c>
      <c r="L283" s="48">
        <v>44561</v>
      </c>
      <c r="M283" s="45" t="str">
        <f>IF((ROUND((($N$192-$K283)/(EDATE($L283,0)-$K283)*100),2))&gt;100,"100%",CONCATENATE((ROUND((($N$192-$K283)/(EDATE($L283,0)-$K283)*100),0)),"%"))</f>
        <v>41%</v>
      </c>
    </row>
    <row r="284" spans="1:13" ht="72" x14ac:dyDescent="0.25">
      <c r="A284" s="73" t="s">
        <v>1170</v>
      </c>
      <c r="B284" s="72" t="s">
        <v>49</v>
      </c>
      <c r="C284" s="72" t="s">
        <v>1203</v>
      </c>
      <c r="D284" s="52" t="s">
        <v>1276</v>
      </c>
      <c r="E284" s="74" t="s">
        <v>1234</v>
      </c>
      <c r="F284" s="64">
        <v>44406</v>
      </c>
      <c r="G284" s="71">
        <v>3670971500</v>
      </c>
      <c r="H284" s="41" t="s">
        <v>1257</v>
      </c>
      <c r="I284" s="41"/>
      <c r="J284" s="41"/>
      <c r="K284" s="48">
        <v>44410</v>
      </c>
      <c r="L284" s="48" t="s">
        <v>1286</v>
      </c>
      <c r="M284" s="45" t="str">
        <f>IF((ROUND((($N$192-$K284)/(EDATE($L284,0)-$K284)*100),2))&gt;100,"100%",CONCATENATE((ROUND((($N$192-$K284)/(EDATE($L284,0)-$K284)*100),0)),"%"))</f>
        <v>7%</v>
      </c>
    </row>
    <row r="285" spans="1:13" ht="51.75" customHeight="1" x14ac:dyDescent="0.25">
      <c r="A285" s="73" t="s">
        <v>1171</v>
      </c>
      <c r="B285" s="72" t="s">
        <v>168</v>
      </c>
      <c r="C285" s="72" t="s">
        <v>1204</v>
      </c>
      <c r="D285" s="52" t="s">
        <v>1277</v>
      </c>
      <c r="E285" s="74" t="s">
        <v>1235</v>
      </c>
      <c r="F285" s="64">
        <v>44406</v>
      </c>
      <c r="G285" s="71">
        <v>130776278</v>
      </c>
      <c r="H285" s="41" t="s">
        <v>1258</v>
      </c>
      <c r="I285" s="41"/>
      <c r="J285" s="41"/>
      <c r="K285" s="48">
        <v>44407</v>
      </c>
      <c r="L285" s="48" t="s">
        <v>1287</v>
      </c>
      <c r="M285" s="45" t="str">
        <f>IF((ROUND((($N$192-$K285)/(EDATE($L285,0)-$K285)*100),2))&gt;100,"100%",CONCATENATE((ROUND((($N$192-$K285)/(EDATE($L285,0)-$K285)*100),0)),"%"))</f>
        <v>68%</v>
      </c>
    </row>
    <row r="286" spans="1:13" ht="48" customHeight="1" x14ac:dyDescent="0.25">
      <c r="A286" s="73" t="s">
        <v>1172</v>
      </c>
      <c r="B286" s="72" t="s">
        <v>80</v>
      </c>
      <c r="C286" s="72" t="s">
        <v>1205</v>
      </c>
      <c r="D286" s="52" t="s">
        <v>1278</v>
      </c>
      <c r="E286" s="74" t="s">
        <v>1236</v>
      </c>
      <c r="F286" s="64">
        <v>44407</v>
      </c>
      <c r="G286" s="71">
        <v>14087941</v>
      </c>
      <c r="H286" s="41" t="s">
        <v>1259</v>
      </c>
      <c r="I286" s="41"/>
      <c r="J286" s="41"/>
      <c r="K286" s="48">
        <v>44412</v>
      </c>
      <c r="L286" s="48">
        <v>44561</v>
      </c>
      <c r="M286" s="45" t="str">
        <f>IF((ROUND((($N$192-$K286)/(EDATE($L286,0)-$K286)*100),2))&gt;100,"100%",CONCATENATE((ROUND((($N$192-$K286)/(EDATE($L286,0)-$K286)*100),0)),"%"))</f>
        <v>38%</v>
      </c>
    </row>
    <row r="287" spans="1:13" ht="60" customHeight="1" x14ac:dyDescent="0.25">
      <c r="A287" s="73" t="s">
        <v>1173</v>
      </c>
      <c r="B287" s="72" t="s">
        <v>67</v>
      </c>
      <c r="C287" s="72" t="s">
        <v>1206</v>
      </c>
      <c r="D287" s="52" t="s">
        <v>1279</v>
      </c>
      <c r="E287" s="74" t="s">
        <v>1237</v>
      </c>
      <c r="F287" s="64">
        <v>44407</v>
      </c>
      <c r="G287" s="71">
        <v>28400000</v>
      </c>
      <c r="H287" s="41" t="s">
        <v>240</v>
      </c>
      <c r="I287" s="41"/>
      <c r="J287" s="41"/>
      <c r="K287" s="48">
        <v>44409</v>
      </c>
      <c r="L287" s="48">
        <v>44547</v>
      </c>
      <c r="M287" s="45" t="str">
        <f>IF((ROUND((($N$192-$K287)/(EDATE($L287,0)-$K287)*100),2))&gt;100,"100%",CONCATENATE((ROUND((($N$192-$K287)/(EDATE($L287,0)-$K287)*100),0)),"%"))</f>
        <v>43%</v>
      </c>
    </row>
    <row r="288" spans="1:13" ht="72.75" customHeight="1" x14ac:dyDescent="0.25">
      <c r="A288" s="73" t="s">
        <v>1174</v>
      </c>
      <c r="B288" s="72" t="s">
        <v>246</v>
      </c>
      <c r="C288" s="72" t="s">
        <v>1207</v>
      </c>
      <c r="D288" s="52" t="s">
        <v>174</v>
      </c>
      <c r="E288" s="74" t="s">
        <v>1238</v>
      </c>
      <c r="F288" s="64">
        <v>44407</v>
      </c>
      <c r="G288" s="71">
        <v>55592040</v>
      </c>
      <c r="H288" s="41" t="s">
        <v>170</v>
      </c>
      <c r="I288" s="41"/>
      <c r="J288" s="41"/>
      <c r="K288" s="48">
        <v>44409</v>
      </c>
      <c r="L288" s="48">
        <v>44561</v>
      </c>
      <c r="M288" s="45" t="str">
        <f>IF((ROUND((($N$192-$K288)/(EDATE($L288,0)-$K288)*100),2))&gt;100,"100%",CONCATENATE((ROUND((($N$192-$K288)/(EDATE($L288,0)-$K288)*100),0)),"%"))</f>
        <v>39%</v>
      </c>
    </row>
    <row r="289" spans="1:13" ht="69.75" customHeight="1" x14ac:dyDescent="0.25">
      <c r="A289" s="73" t="s">
        <v>1175</v>
      </c>
      <c r="B289" s="69" t="s">
        <v>67</v>
      </c>
      <c r="C289" s="69" t="s">
        <v>1208</v>
      </c>
      <c r="D289" s="73" t="s">
        <v>1280</v>
      </c>
      <c r="E289" s="76" t="s">
        <v>1239</v>
      </c>
      <c r="F289" s="64">
        <v>44412</v>
      </c>
      <c r="G289" s="77">
        <v>8736980</v>
      </c>
      <c r="H289" s="41" t="s">
        <v>1401</v>
      </c>
      <c r="I289" s="41"/>
      <c r="J289" s="41"/>
      <c r="K289" s="48">
        <v>44414</v>
      </c>
      <c r="L289" s="48">
        <v>44560</v>
      </c>
      <c r="M289" s="45" t="str">
        <f>IF((ROUND((($N$192-$K289)/(EDATE($L289,0)-$K289)*100),2))&gt;100,"100%",CONCATENATE((ROUND((($N$192-$K289)/(EDATE($L289,0)-$K289)*100),0)),"%"))</f>
        <v>38%</v>
      </c>
    </row>
    <row r="290" spans="1:13" ht="84" customHeight="1" x14ac:dyDescent="0.25">
      <c r="A290" s="73" t="s">
        <v>1176</v>
      </c>
      <c r="B290" s="72" t="s">
        <v>483</v>
      </c>
      <c r="C290" s="72" t="s">
        <v>1209</v>
      </c>
      <c r="D290" s="52" t="s">
        <v>1281</v>
      </c>
      <c r="E290" s="74" t="s">
        <v>1240</v>
      </c>
      <c r="F290" s="64">
        <v>44413</v>
      </c>
      <c r="G290" s="71">
        <v>23684211</v>
      </c>
      <c r="H290" s="41" t="s">
        <v>240</v>
      </c>
      <c r="I290" s="41"/>
      <c r="J290" s="41"/>
      <c r="K290" s="48">
        <v>44414</v>
      </c>
      <c r="L290" s="48">
        <v>44550</v>
      </c>
      <c r="M290" s="45" t="str">
        <f>IF((ROUND((($N$192-$K290)/(EDATE($L290,0)-$K290)*100),2))&gt;100,"100%",CONCATENATE((ROUND((($N$192-$K290)/(EDATE($L290,0)-$K290)*100),0)),"%"))</f>
        <v>40%</v>
      </c>
    </row>
    <row r="291" spans="1:13" ht="69.75" customHeight="1" x14ac:dyDescent="0.25">
      <c r="A291" s="73" t="s">
        <v>1177</v>
      </c>
      <c r="B291" s="72" t="s">
        <v>131</v>
      </c>
      <c r="C291" s="72" t="s">
        <v>1210</v>
      </c>
      <c r="D291" s="52" t="s">
        <v>264</v>
      </c>
      <c r="E291" s="74" t="s">
        <v>1241</v>
      </c>
      <c r="F291" s="64">
        <v>44418</v>
      </c>
      <c r="G291" s="71">
        <v>60000000</v>
      </c>
      <c r="H291" s="41" t="s">
        <v>169</v>
      </c>
      <c r="I291" s="41"/>
      <c r="J291" s="41"/>
      <c r="K291" s="48">
        <v>44420</v>
      </c>
      <c r="L291" s="48">
        <v>44541</v>
      </c>
      <c r="M291" s="45" t="str">
        <f>IF((ROUND((($N$192-$K291)/(EDATE($L291,0)-$K291)*100),2))&gt;100,"100%",CONCATENATE((ROUND((($N$192-$K291)/(EDATE($L291,0)-$K291)*100),0)),"%"))</f>
        <v>40%</v>
      </c>
    </row>
    <row r="292" spans="1:13" ht="48.75" customHeight="1" x14ac:dyDescent="0.25">
      <c r="A292" s="73" t="s">
        <v>1178</v>
      </c>
      <c r="B292" s="72" t="s">
        <v>1283</v>
      </c>
      <c r="C292" s="72" t="s">
        <v>1211</v>
      </c>
      <c r="D292" s="52" t="s">
        <v>271</v>
      </c>
      <c r="E292" s="74" t="s">
        <v>1242</v>
      </c>
      <c r="F292" s="64">
        <v>44418</v>
      </c>
      <c r="G292" s="71">
        <v>576265235</v>
      </c>
      <c r="H292" s="41" t="s">
        <v>238</v>
      </c>
      <c r="I292" s="41"/>
      <c r="J292" s="41"/>
      <c r="K292" s="48">
        <v>44419</v>
      </c>
      <c r="L292" s="48">
        <v>44479</v>
      </c>
      <c r="M292" s="45" t="str">
        <f>IF((ROUND((($N$192-$K292)/(EDATE($L292,0)-$K292)*100),2))&gt;100,"100%",CONCATENATE((ROUND((($N$192-$K292)/(EDATE($L292,0)-$K292)*100),0)),"%"))</f>
        <v>83%</v>
      </c>
    </row>
    <row r="293" spans="1:13" ht="73.5" customHeight="1" x14ac:dyDescent="0.25">
      <c r="A293" s="73" t="s">
        <v>1179</v>
      </c>
      <c r="B293" s="72" t="s">
        <v>190</v>
      </c>
      <c r="C293" s="72" t="s">
        <v>228</v>
      </c>
      <c r="D293" s="52" t="s">
        <v>54</v>
      </c>
      <c r="E293" s="74" t="s">
        <v>1243</v>
      </c>
      <c r="F293" s="64">
        <v>44418</v>
      </c>
      <c r="G293" s="71">
        <v>95372614</v>
      </c>
      <c r="H293" s="41" t="s">
        <v>1248</v>
      </c>
      <c r="I293" s="41"/>
      <c r="J293" s="41"/>
      <c r="K293" s="48">
        <v>44418</v>
      </c>
      <c r="L293" s="48">
        <v>44554</v>
      </c>
      <c r="M293" s="45" t="str">
        <f>IF((ROUND((($N$192-$K293)/(EDATE($L293,0)-$K293)*100),2))&gt;100,"100%",CONCATENATE((ROUND((($N$192-$K293)/(EDATE($L293,0)-$K293)*100),0)),"%"))</f>
        <v>38%</v>
      </c>
    </row>
    <row r="294" spans="1:13" ht="96" x14ac:dyDescent="0.25">
      <c r="A294" s="73" t="s">
        <v>1180</v>
      </c>
      <c r="B294" s="72" t="s">
        <v>1284</v>
      </c>
      <c r="C294" s="72" t="s">
        <v>1212</v>
      </c>
      <c r="D294" s="52" t="s">
        <v>392</v>
      </c>
      <c r="E294" s="74" t="s">
        <v>1244</v>
      </c>
      <c r="F294" s="64">
        <v>44418</v>
      </c>
      <c r="G294" s="71">
        <v>458552350</v>
      </c>
      <c r="H294" s="41" t="s">
        <v>1260</v>
      </c>
      <c r="I294" s="41"/>
      <c r="J294" s="41"/>
      <c r="K294" s="48">
        <v>44420</v>
      </c>
      <c r="L294" s="48">
        <v>44561</v>
      </c>
      <c r="M294" s="45" t="str">
        <f>IF((ROUND((($N$192-$K294)/(EDATE($L294,0)-$K294)*100),2))&gt;100,"100%",CONCATENATE((ROUND((($N$192-$K294)/(EDATE($L294,0)-$K294)*100),0)),"%"))</f>
        <v>35%</v>
      </c>
    </row>
    <row r="295" spans="1:13" ht="60" x14ac:dyDescent="0.25">
      <c r="A295" s="73" t="s">
        <v>1181</v>
      </c>
      <c r="B295" s="72" t="s">
        <v>1285</v>
      </c>
      <c r="C295" s="72" t="s">
        <v>1213</v>
      </c>
      <c r="D295" s="52" t="s">
        <v>115</v>
      </c>
      <c r="E295" s="74" t="s">
        <v>1245</v>
      </c>
      <c r="F295" s="64">
        <v>44421</v>
      </c>
      <c r="G295" s="71">
        <v>122056866</v>
      </c>
      <c r="H295" s="41" t="s">
        <v>1261</v>
      </c>
      <c r="I295" s="41"/>
      <c r="J295" s="41"/>
      <c r="K295" s="48" t="s">
        <v>1288</v>
      </c>
      <c r="L295" s="48" t="s">
        <v>1289</v>
      </c>
      <c r="M295" s="45" t="str">
        <f>IF((ROUND((($N$192-$K295)/(EDATE($L295,0)-$K295)*100),2))&gt;100,"100%",CONCATENATE((ROUND((($N$192-$K295)/(EDATE($L295,0)-$K295)*100),0)),"%"))</f>
        <v>35%</v>
      </c>
    </row>
    <row r="296" spans="1:13" ht="80.25" customHeight="1" x14ac:dyDescent="0.25">
      <c r="A296" s="73" t="s">
        <v>1182</v>
      </c>
      <c r="B296" s="72" t="s">
        <v>247</v>
      </c>
      <c r="C296" s="72" t="s">
        <v>1214</v>
      </c>
      <c r="D296" s="52" t="s">
        <v>95</v>
      </c>
      <c r="E296" s="74" t="s">
        <v>1246</v>
      </c>
      <c r="F296" s="64">
        <v>44431</v>
      </c>
      <c r="G296" s="71">
        <v>57000000</v>
      </c>
      <c r="H296" s="41" t="s">
        <v>126</v>
      </c>
      <c r="I296" s="41"/>
      <c r="J296" s="41"/>
      <c r="K296" s="86">
        <v>44434</v>
      </c>
      <c r="L296" s="87">
        <v>44555</v>
      </c>
      <c r="M296" s="45" t="str">
        <f>IF((ROUND((($N$192-$K296)/(EDATE($L296,0)-$K296)*100),2))&gt;100,"100%",CONCATENATE((ROUND((($N$192-$K296)/(EDATE($L296,0)-$K296)*100),0)),"%"))</f>
        <v>29%</v>
      </c>
    </row>
    <row r="297" spans="1:13" ht="60" x14ac:dyDescent="0.25">
      <c r="A297" s="73" t="s">
        <v>1307</v>
      </c>
      <c r="B297" s="72" t="s">
        <v>67</v>
      </c>
      <c r="C297" s="72" t="s">
        <v>1346</v>
      </c>
      <c r="D297" s="52" t="s">
        <v>1334</v>
      </c>
      <c r="E297" s="74" t="s">
        <v>1366</v>
      </c>
      <c r="F297" s="64">
        <v>44433</v>
      </c>
      <c r="G297" s="71">
        <v>433150218</v>
      </c>
      <c r="H297" s="41" t="s">
        <v>126</v>
      </c>
      <c r="I297" s="41"/>
      <c r="J297" s="41"/>
      <c r="K297" s="48">
        <v>44433</v>
      </c>
      <c r="L297" s="48">
        <v>44554</v>
      </c>
      <c r="M297" s="45" t="str">
        <f>IF((ROUND((($N$192-$K297)/(EDATE($L297,0)-$K297)*100),2))&gt;100,"100%",CONCATENATE((ROUND((($N$192-$K297)/(EDATE($L297,0)-$K297)*100),0)),"%"))</f>
        <v>30%</v>
      </c>
    </row>
    <row r="298" spans="1:13" ht="55.5" customHeight="1" x14ac:dyDescent="0.25">
      <c r="A298" s="73" t="s">
        <v>1308</v>
      </c>
      <c r="B298" s="72" t="s">
        <v>80</v>
      </c>
      <c r="C298" s="72" t="s">
        <v>1347</v>
      </c>
      <c r="D298" s="52" t="s">
        <v>1335</v>
      </c>
      <c r="E298" s="74" t="s">
        <v>1367</v>
      </c>
      <c r="F298" s="64">
        <v>44433</v>
      </c>
      <c r="G298" s="71">
        <v>16000000</v>
      </c>
      <c r="H298" s="41" t="s">
        <v>126</v>
      </c>
      <c r="I298" s="41"/>
      <c r="J298" s="41"/>
      <c r="K298" s="48">
        <v>44434</v>
      </c>
      <c r="L298" s="48">
        <v>44555</v>
      </c>
      <c r="M298" s="45" t="str">
        <f>IF((ROUND((($N$192-$K298)/(EDATE($L298,0)-$K298)*100),2))&gt;100,"100%",CONCATENATE((ROUND((($N$192-$K298)/(EDATE($L298,0)-$K298)*100),0)),"%"))</f>
        <v>29%</v>
      </c>
    </row>
    <row r="299" spans="1:13" ht="59.25" customHeight="1" x14ac:dyDescent="0.25">
      <c r="A299" s="73" t="s">
        <v>1309</v>
      </c>
      <c r="B299" s="72" t="s">
        <v>483</v>
      </c>
      <c r="C299" s="72" t="s">
        <v>1348</v>
      </c>
      <c r="D299" s="52" t="s">
        <v>54</v>
      </c>
      <c r="E299" s="74" t="s">
        <v>1368</v>
      </c>
      <c r="F299" s="64">
        <v>44433</v>
      </c>
      <c r="G299" s="71">
        <v>92345194</v>
      </c>
      <c r="H299" s="41" t="s">
        <v>126</v>
      </c>
      <c r="I299" s="41"/>
      <c r="J299" s="41"/>
      <c r="K299" s="48">
        <v>44433</v>
      </c>
      <c r="L299" s="48">
        <v>44554</v>
      </c>
      <c r="M299" s="45" t="str">
        <f>IF((ROUND((($N$192-$K299)/(EDATE($L299,0)-$K299)*100),2))&gt;100,"100%",CONCATENATE((ROUND((($N$192-$K299)/(EDATE($L299,0)-$K299)*100),0)),"%"))</f>
        <v>30%</v>
      </c>
    </row>
    <row r="300" spans="1:13" ht="90.75" customHeight="1" x14ac:dyDescent="0.25">
      <c r="A300" s="73" t="s">
        <v>1310</v>
      </c>
      <c r="B300" s="72" t="s">
        <v>482</v>
      </c>
      <c r="C300" s="72" t="s">
        <v>1348</v>
      </c>
      <c r="D300" s="52" t="s">
        <v>54</v>
      </c>
      <c r="E300" s="74" t="s">
        <v>1369</v>
      </c>
      <c r="F300" s="64">
        <v>44434</v>
      </c>
      <c r="G300" s="71">
        <v>3000000000</v>
      </c>
      <c r="H300" s="41" t="s">
        <v>1391</v>
      </c>
      <c r="I300" s="41"/>
      <c r="J300" s="41"/>
      <c r="K300" s="48">
        <v>44435</v>
      </c>
      <c r="L300" s="48">
        <v>44561</v>
      </c>
      <c r="M300" s="45" t="str">
        <f>IF((ROUND((($N$192-$K300)/(EDATE($L300,0)-$K300)*100),2))&gt;100,"100%",CONCATENATE((ROUND((($N$192-$K300)/(EDATE($L300,0)-$K300)*100),0)),"%"))</f>
        <v>27%</v>
      </c>
    </row>
    <row r="301" spans="1:13" ht="48" x14ac:dyDescent="0.25">
      <c r="A301" s="73" t="s">
        <v>1311</v>
      </c>
      <c r="B301" s="72" t="s">
        <v>468</v>
      </c>
      <c r="C301" s="72" t="s">
        <v>1349</v>
      </c>
      <c r="D301" s="52" t="s">
        <v>1336</v>
      </c>
      <c r="E301" s="74" t="s">
        <v>1370</v>
      </c>
      <c r="F301" s="64">
        <v>44438</v>
      </c>
      <c r="G301" s="71">
        <v>50000000</v>
      </c>
      <c r="H301" s="41" t="s">
        <v>126</v>
      </c>
      <c r="I301" s="41"/>
      <c r="J301" s="41"/>
      <c r="K301" s="48">
        <v>44439</v>
      </c>
      <c r="L301" s="48">
        <v>44560</v>
      </c>
      <c r="M301" s="45" t="str">
        <f>IF((ROUND((($N$192-$K301)/(EDATE($L301,0)-$K301)*100),2))&gt;100,"100%",CONCATENATE((ROUND((($N$192-$K301)/(EDATE($L301,0)-$K301)*100),0)),"%"))</f>
        <v>25%</v>
      </c>
    </row>
    <row r="302" spans="1:13" ht="57" customHeight="1" x14ac:dyDescent="0.25">
      <c r="A302" s="73" t="s">
        <v>1312</v>
      </c>
      <c r="B302" s="72" t="s">
        <v>1282</v>
      </c>
      <c r="C302" s="72" t="s">
        <v>1350</v>
      </c>
      <c r="D302" s="52" t="s">
        <v>1337</v>
      </c>
      <c r="E302" s="74" t="s">
        <v>1371</v>
      </c>
      <c r="F302" s="64">
        <v>44439</v>
      </c>
      <c r="G302" s="71">
        <v>599997301</v>
      </c>
      <c r="H302" s="41" t="s">
        <v>1392</v>
      </c>
      <c r="I302" s="41"/>
      <c r="J302" s="41"/>
      <c r="K302" s="48">
        <v>44440</v>
      </c>
      <c r="L302" s="48">
        <v>44469</v>
      </c>
      <c r="M302" s="45" t="str">
        <f>IF((ROUND((($N$192-$K302)/(EDATE($L302,0)-$K302)*100),2))&gt;100,"100%",CONCATENATE((ROUND((($N$192-$K302)/(EDATE($L302,0)-$K302)*100),0)),"%"))</f>
        <v>100%</v>
      </c>
    </row>
    <row r="303" spans="1:13" ht="72" x14ac:dyDescent="0.25">
      <c r="A303" s="73" t="s">
        <v>1313</v>
      </c>
      <c r="B303" s="72" t="s">
        <v>171</v>
      </c>
      <c r="C303" s="72" t="s">
        <v>94</v>
      </c>
      <c r="D303" s="52" t="s">
        <v>95</v>
      </c>
      <c r="E303" s="74" t="s">
        <v>1372</v>
      </c>
      <c r="F303" s="64">
        <v>44440</v>
      </c>
      <c r="G303" s="71">
        <v>355675000</v>
      </c>
      <c r="H303" s="41" t="s">
        <v>126</v>
      </c>
      <c r="I303" s="41"/>
      <c r="J303" s="41"/>
      <c r="K303" s="48">
        <v>44440</v>
      </c>
      <c r="L303" s="48">
        <v>44561</v>
      </c>
      <c r="M303" s="45" t="str">
        <f>IF((ROUND((($N$192-$K303)/(EDATE($L303,0)-$K303)*100),2))&gt;100,"100%",CONCATENATE((ROUND((($N$192-$K303)/(EDATE($L303,0)-$K303)*100),0)),"%"))</f>
        <v>24%</v>
      </c>
    </row>
    <row r="304" spans="1:13" ht="72" x14ac:dyDescent="0.25">
      <c r="A304" s="73" t="s">
        <v>1314</v>
      </c>
      <c r="B304" s="72" t="s">
        <v>137</v>
      </c>
      <c r="C304" s="72" t="s">
        <v>1351</v>
      </c>
      <c r="D304" s="52" t="s">
        <v>54</v>
      </c>
      <c r="E304" s="74" t="s">
        <v>1373</v>
      </c>
      <c r="F304" s="64">
        <v>44440</v>
      </c>
      <c r="G304" s="71">
        <v>500000000</v>
      </c>
      <c r="H304" s="41" t="s">
        <v>126</v>
      </c>
      <c r="I304" s="41"/>
      <c r="J304" s="41"/>
      <c r="K304" s="48">
        <v>44440</v>
      </c>
      <c r="L304" s="48">
        <v>44561</v>
      </c>
      <c r="M304" s="45" t="str">
        <f>IF((ROUND((($N$192-$K304)/(EDATE($L304,0)-$K304)*100),2))&gt;100,"100%",CONCATENATE((ROUND((($N$192-$K304)/(EDATE($L304,0)-$K304)*100),0)),"%"))</f>
        <v>24%</v>
      </c>
    </row>
    <row r="305" spans="1:13" ht="75" customHeight="1" x14ac:dyDescent="0.25">
      <c r="A305" s="73" t="s">
        <v>1315</v>
      </c>
      <c r="B305" s="72" t="s">
        <v>248</v>
      </c>
      <c r="C305" s="72" t="s">
        <v>1352</v>
      </c>
      <c r="D305" s="52">
        <v>98516590</v>
      </c>
      <c r="E305" s="74" t="s">
        <v>1374</v>
      </c>
      <c r="F305" s="64">
        <v>44441</v>
      </c>
      <c r="G305" s="71">
        <v>11413333</v>
      </c>
      <c r="H305" s="41" t="s">
        <v>1393</v>
      </c>
      <c r="I305" s="41"/>
      <c r="J305" s="41"/>
      <c r="K305" s="48">
        <v>44441</v>
      </c>
      <c r="L305" s="48">
        <v>44548</v>
      </c>
      <c r="M305" s="45" t="str">
        <f>IF((ROUND((($N$192-$K305)/(EDATE($L305,0)-$K305)*100),2))&gt;100,"100%",CONCATENATE((ROUND((($N$192-$K305)/(EDATE($L305,0)-$K305)*100),0)),"%"))</f>
        <v>26%</v>
      </c>
    </row>
    <row r="306" spans="1:13" ht="76.5" customHeight="1" x14ac:dyDescent="0.25">
      <c r="A306" s="73" t="s">
        <v>1316</v>
      </c>
      <c r="B306" s="72" t="s">
        <v>224</v>
      </c>
      <c r="C306" s="72" t="s">
        <v>1353</v>
      </c>
      <c r="D306" s="52" t="s">
        <v>1338</v>
      </c>
      <c r="E306" s="74" t="s">
        <v>1375</v>
      </c>
      <c r="F306" s="64">
        <v>44442</v>
      </c>
      <c r="G306" s="71">
        <v>300000000</v>
      </c>
      <c r="H306" s="41" t="s">
        <v>238</v>
      </c>
      <c r="I306" s="41"/>
      <c r="J306" s="41"/>
      <c r="K306" s="48">
        <v>44447</v>
      </c>
      <c r="L306" s="48">
        <v>44507</v>
      </c>
      <c r="M306" s="45" t="str">
        <f>IF((ROUND((($N$192-$K306)/(EDATE($L306,0)-$K306)*100),2))&gt;100,"100%",CONCATENATE((ROUND((($N$192-$K306)/(EDATE($L306,0)-$K306)*100),0)),"%"))</f>
        <v>37%</v>
      </c>
    </row>
    <row r="307" spans="1:13" ht="165" customHeight="1" x14ac:dyDescent="0.25">
      <c r="A307" s="73" t="s">
        <v>1317</v>
      </c>
      <c r="B307" s="72" t="s">
        <v>247</v>
      </c>
      <c r="C307" s="72" t="s">
        <v>228</v>
      </c>
      <c r="D307" s="52" t="s">
        <v>54</v>
      </c>
      <c r="E307" s="74" t="s">
        <v>1376</v>
      </c>
      <c r="F307" s="64">
        <v>44442</v>
      </c>
      <c r="G307" s="71">
        <v>0</v>
      </c>
      <c r="H307" s="41" t="s">
        <v>1394</v>
      </c>
      <c r="I307" s="41"/>
      <c r="J307" s="41"/>
      <c r="K307" s="48">
        <v>44445</v>
      </c>
      <c r="L307" s="48">
        <v>44561</v>
      </c>
      <c r="M307" s="45" t="str">
        <f>IF((ROUND((($N$192-$K307)/(EDATE($L307,0)-$K307)*100),2))&gt;100,"100%",CONCATENATE((ROUND((($N$192-$K307)/(EDATE($L307,0)-$K307)*100),0)),"%"))</f>
        <v>21%</v>
      </c>
    </row>
    <row r="308" spans="1:13" ht="57" customHeight="1" x14ac:dyDescent="0.25">
      <c r="A308" s="73" t="s">
        <v>1318</v>
      </c>
      <c r="B308" s="72" t="s">
        <v>244</v>
      </c>
      <c r="C308" s="72" t="s">
        <v>1354</v>
      </c>
      <c r="D308" s="52" t="s">
        <v>1339</v>
      </c>
      <c r="E308" s="74" t="s">
        <v>1096</v>
      </c>
      <c r="F308" s="64">
        <v>44446</v>
      </c>
      <c r="G308" s="71">
        <v>58440722</v>
      </c>
      <c r="H308" s="41" t="s">
        <v>1395</v>
      </c>
      <c r="I308" s="41"/>
      <c r="J308" s="41"/>
      <c r="K308" s="48">
        <v>44447</v>
      </c>
      <c r="L308" s="48">
        <v>44453</v>
      </c>
      <c r="M308" s="45" t="str">
        <f>IF((ROUND((($N$192-$K308)/(EDATE($L308,0)-$K308)*100),2))&gt;100,"100%",CONCATENATE((ROUND((($N$192-$K308)/(EDATE($L308,0)-$K308)*100),0)),"%"))</f>
        <v>100%</v>
      </c>
    </row>
    <row r="309" spans="1:13" ht="49.5" customHeight="1" x14ac:dyDescent="0.25">
      <c r="A309" s="73" t="s">
        <v>1319</v>
      </c>
      <c r="B309" s="72" t="s">
        <v>68</v>
      </c>
      <c r="C309" s="72" t="s">
        <v>1355</v>
      </c>
      <c r="D309" s="52" t="s">
        <v>1340</v>
      </c>
      <c r="E309" s="74" t="s">
        <v>287</v>
      </c>
      <c r="F309" s="64">
        <v>44446</v>
      </c>
      <c r="G309" s="71">
        <v>22015000</v>
      </c>
      <c r="H309" s="41" t="s">
        <v>1396</v>
      </c>
      <c r="I309" s="41"/>
      <c r="J309" s="41"/>
      <c r="K309" s="48">
        <v>44449</v>
      </c>
      <c r="L309" s="48">
        <v>44473</v>
      </c>
      <c r="M309" s="45" t="str">
        <f>IF((ROUND((($N$192-$K309)/(EDATE($L309,0)-$K309)*100),2))&gt;100,"100%",CONCATENATE((ROUND((($N$192-$K309)/(EDATE($L309,0)-$K309)*100),0)),"%"))</f>
        <v>83%</v>
      </c>
    </row>
    <row r="310" spans="1:13" ht="48" x14ac:dyDescent="0.25">
      <c r="A310" s="73" t="s">
        <v>1320</v>
      </c>
      <c r="B310" s="72" t="s">
        <v>168</v>
      </c>
      <c r="C310" s="72" t="s">
        <v>1356</v>
      </c>
      <c r="D310" s="52" t="s">
        <v>1341</v>
      </c>
      <c r="E310" s="74" t="s">
        <v>1377</v>
      </c>
      <c r="F310" s="64">
        <v>44448</v>
      </c>
      <c r="G310" s="71">
        <v>12600000</v>
      </c>
      <c r="H310" s="41" t="s">
        <v>1397</v>
      </c>
      <c r="I310" s="41"/>
      <c r="J310" s="41"/>
      <c r="K310" s="48">
        <v>44449</v>
      </c>
      <c r="L310" s="48">
        <v>44554</v>
      </c>
      <c r="M310" s="45" t="str">
        <f>IF((ROUND((($N$192-$K310)/(EDATE($L310,0)-$K310)*100),2))&gt;100,"100%",CONCATENATE((ROUND((($N$192-$K310)/(EDATE($L310,0)-$K310)*100),0)),"%"))</f>
        <v>19%</v>
      </c>
    </row>
    <row r="311" spans="1:13" ht="60" customHeight="1" x14ac:dyDescent="0.25">
      <c r="A311" s="73" t="s">
        <v>1321</v>
      </c>
      <c r="B311" s="72" t="s">
        <v>247</v>
      </c>
      <c r="C311" s="72" t="s">
        <v>1357</v>
      </c>
      <c r="D311" s="52" t="s">
        <v>1342</v>
      </c>
      <c r="E311" s="74" t="s">
        <v>1378</v>
      </c>
      <c r="F311" s="64">
        <v>44452</v>
      </c>
      <c r="G311" s="71">
        <v>33249547</v>
      </c>
      <c r="H311" s="41" t="s">
        <v>290</v>
      </c>
      <c r="I311" s="41"/>
      <c r="J311" s="41"/>
      <c r="K311" s="48">
        <v>44452</v>
      </c>
      <c r="L311" s="48">
        <v>44481</v>
      </c>
      <c r="M311" s="45" t="str">
        <f>IF((ROUND((($N$192-$K311)/(EDATE($L311,0)-$K311)*100),2))&gt;100,"100%",CONCATENATE((ROUND((($N$192-$K311)/(EDATE($L311,0)-$K311)*100),0)),"%"))</f>
        <v>59%</v>
      </c>
    </row>
    <row r="312" spans="1:13" ht="63.75" customHeight="1" x14ac:dyDescent="0.25">
      <c r="A312" s="73" t="s">
        <v>1322</v>
      </c>
      <c r="B312" s="72" t="s">
        <v>483</v>
      </c>
      <c r="C312" s="72" t="s">
        <v>36</v>
      </c>
      <c r="D312" s="52">
        <v>890984026</v>
      </c>
      <c r="E312" s="74" t="s">
        <v>1379</v>
      </c>
      <c r="F312" s="64">
        <v>44453</v>
      </c>
      <c r="G312" s="71">
        <v>64167289</v>
      </c>
      <c r="H312" s="41" t="s">
        <v>127</v>
      </c>
      <c r="I312" s="41"/>
      <c r="J312" s="41"/>
      <c r="K312" s="48">
        <v>44455</v>
      </c>
      <c r="L312" s="48">
        <v>44545</v>
      </c>
      <c r="M312" s="45" t="str">
        <f>IF((ROUND((($N$192-$K312)/(EDATE($L312,0)-$K312)*100),2))&gt;100,"100%",CONCATENATE((ROUND((($N$192-$K312)/(EDATE($L312,0)-$K312)*100),0)),"%"))</f>
        <v>16%</v>
      </c>
    </row>
    <row r="313" spans="1:13" ht="60" customHeight="1" x14ac:dyDescent="0.25">
      <c r="A313" s="73" t="s">
        <v>1323</v>
      </c>
      <c r="B313" s="72" t="s">
        <v>244</v>
      </c>
      <c r="C313" s="72" t="s">
        <v>1358</v>
      </c>
      <c r="D313" s="52" t="s">
        <v>1343</v>
      </c>
      <c r="E313" s="74" t="s">
        <v>1380</v>
      </c>
      <c r="F313" s="64">
        <v>44456</v>
      </c>
      <c r="G313" s="71">
        <v>4158812505</v>
      </c>
      <c r="H313" s="41" t="s">
        <v>1398</v>
      </c>
      <c r="I313" s="41"/>
      <c r="J313" s="41"/>
      <c r="K313" s="48">
        <v>44456</v>
      </c>
      <c r="L313" s="48">
        <v>45291</v>
      </c>
      <c r="M313" s="45" t="str">
        <f>IF((ROUND((($N$192-$K313)/(EDATE($L313,0)-$K313)*100),2))&gt;100,"100%",CONCATENATE((ROUND((($N$192-$K313)/(EDATE($L313,0)-$K313)*100),0)),"%"))</f>
        <v>2%</v>
      </c>
    </row>
    <row r="314" spans="1:13" ht="66.75" customHeight="1" x14ac:dyDescent="0.25">
      <c r="A314" s="73" t="s">
        <v>1324</v>
      </c>
      <c r="B314" s="72" t="s">
        <v>171</v>
      </c>
      <c r="C314" s="72" t="s">
        <v>1359</v>
      </c>
      <c r="D314" s="52" t="s">
        <v>1344</v>
      </c>
      <c r="E314" s="74" t="s">
        <v>1381</v>
      </c>
      <c r="F314" s="64">
        <v>44460</v>
      </c>
      <c r="G314" s="71">
        <v>6497400</v>
      </c>
      <c r="H314" s="41" t="s">
        <v>216</v>
      </c>
      <c r="I314" s="41"/>
      <c r="J314" s="41"/>
      <c r="K314" s="48">
        <v>44462</v>
      </c>
      <c r="L314" s="48">
        <v>44522</v>
      </c>
      <c r="M314" s="45" t="str">
        <f>IF((ROUND((($N$192-$K314)/(EDATE($L314,0)-$K314)*100),2))&gt;100,"100%",CONCATENATE((ROUND((($N$192-$K314)/(EDATE($L314,0)-$K314)*100),0)),"%"))</f>
        <v>12%</v>
      </c>
    </row>
    <row r="315" spans="1:13" ht="99.75" customHeight="1" x14ac:dyDescent="0.25">
      <c r="A315" s="73" t="s">
        <v>1325</v>
      </c>
      <c r="B315" s="72" t="s">
        <v>248</v>
      </c>
      <c r="C315" s="72" t="s">
        <v>1360</v>
      </c>
      <c r="D315" s="52">
        <v>1017211579</v>
      </c>
      <c r="E315" s="74" t="s">
        <v>1382</v>
      </c>
      <c r="F315" s="64">
        <v>44460</v>
      </c>
      <c r="G315" s="71">
        <v>12000000</v>
      </c>
      <c r="H315" s="41" t="s">
        <v>127</v>
      </c>
      <c r="I315" s="41"/>
      <c r="J315" s="41"/>
      <c r="K315" s="48">
        <v>44461</v>
      </c>
      <c r="L315" s="48">
        <v>44551</v>
      </c>
      <c r="M315" s="45" t="str">
        <f>IF((ROUND((($N$192-$K315)/(EDATE($L315,0)-$K315)*100),2))&gt;100,"100%",CONCATENATE((ROUND((($N$192-$K315)/(EDATE($L315,0)-$K315)*100),0)),"%"))</f>
        <v>9%</v>
      </c>
    </row>
    <row r="316" spans="1:13" ht="99" customHeight="1" x14ac:dyDescent="0.25">
      <c r="A316" s="73" t="s">
        <v>1326</v>
      </c>
      <c r="B316" s="72" t="s">
        <v>58</v>
      </c>
      <c r="C316" s="72" t="s">
        <v>730</v>
      </c>
      <c r="D316" s="52" t="s">
        <v>189</v>
      </c>
      <c r="E316" s="74" t="s">
        <v>1383</v>
      </c>
      <c r="F316" s="64">
        <v>44461</v>
      </c>
      <c r="G316" s="71">
        <v>0</v>
      </c>
      <c r="H316" s="41" t="s">
        <v>1399</v>
      </c>
      <c r="I316" s="41"/>
      <c r="J316" s="41"/>
      <c r="K316" s="48">
        <v>44461</v>
      </c>
      <c r="L316" s="48">
        <v>45281</v>
      </c>
      <c r="M316" s="45" t="str">
        <f>IF((ROUND((($N$192-$K316)/(EDATE($L316,0)-$K316)*100),2))&gt;100,"100%",CONCATENATE((ROUND((($N$192-$K316)/(EDATE($L316,0)-$K316)*100),0)),"%"))</f>
        <v>1%</v>
      </c>
    </row>
    <row r="317" spans="1:13" ht="50.25" customHeight="1" x14ac:dyDescent="0.25">
      <c r="A317" s="73" t="s">
        <v>1327</v>
      </c>
      <c r="B317" s="72" t="s">
        <v>247</v>
      </c>
      <c r="C317" s="72" t="s">
        <v>1361</v>
      </c>
      <c r="D317" s="52" t="s">
        <v>1345</v>
      </c>
      <c r="E317" s="74" t="s">
        <v>1384</v>
      </c>
      <c r="F317" s="64">
        <v>44461</v>
      </c>
      <c r="G317" s="71">
        <v>35700000</v>
      </c>
      <c r="H317" s="41" t="s">
        <v>219</v>
      </c>
      <c r="I317" s="41"/>
      <c r="J317" s="41"/>
      <c r="K317" s="48">
        <v>44462</v>
      </c>
      <c r="L317" s="48">
        <v>44491</v>
      </c>
      <c r="M317" s="45" t="str">
        <f>IF((ROUND((($N$192-$K317)/(EDATE($L317,0)-$K317)*100),2))&gt;100,"100%",CONCATENATE((ROUND((($N$192-$K317)/(EDATE($L317,0)-$K317)*100),0)),"%"))</f>
        <v>24%</v>
      </c>
    </row>
    <row r="318" spans="1:13" ht="66" customHeight="1" x14ac:dyDescent="0.25">
      <c r="A318" s="73" t="s">
        <v>1328</v>
      </c>
      <c r="B318" s="72" t="s">
        <v>168</v>
      </c>
      <c r="C318" s="72" t="s">
        <v>232</v>
      </c>
      <c r="D318" s="52" t="s">
        <v>269</v>
      </c>
      <c r="E318" s="74" t="s">
        <v>1385</v>
      </c>
      <c r="F318" s="64">
        <v>44462</v>
      </c>
      <c r="G318" s="71">
        <v>362712000</v>
      </c>
      <c r="H318" s="41" t="s">
        <v>1400</v>
      </c>
      <c r="I318" s="41"/>
      <c r="J318" s="41"/>
      <c r="K318" s="48">
        <v>44463</v>
      </c>
      <c r="L318" s="48">
        <v>44538</v>
      </c>
      <c r="M318" s="45" t="str">
        <f>IF((ROUND((($N$192-$K318)/(EDATE($L318,0)-$K318)*100),2))&gt;100,"100%",CONCATENATE((ROUND((($N$192-$K318)/(EDATE($L318,0)-$K318)*100),0)),"%"))</f>
        <v>8%</v>
      </c>
    </row>
    <row r="319" spans="1:13" ht="70.5" customHeight="1" x14ac:dyDescent="0.25">
      <c r="A319" s="73" t="s">
        <v>1329</v>
      </c>
      <c r="B319" s="72" t="s">
        <v>168</v>
      </c>
      <c r="C319" s="72" t="s">
        <v>1362</v>
      </c>
      <c r="D319" s="52" t="s">
        <v>118</v>
      </c>
      <c r="E319" s="74" t="s">
        <v>1386</v>
      </c>
      <c r="F319" s="64">
        <v>44463</v>
      </c>
      <c r="G319" s="71">
        <v>49940795</v>
      </c>
      <c r="H319" s="41" t="s">
        <v>216</v>
      </c>
      <c r="I319" s="41"/>
      <c r="J319" s="41"/>
      <c r="K319" s="48">
        <v>44470</v>
      </c>
      <c r="L319" s="48">
        <v>44530</v>
      </c>
      <c r="M319" s="45" t="str">
        <f t="shared" ref="M319:M323" si="5">IF((ROUND((($N$192-$K319)/(EDATE($L319,0)-$K319)*100),2))&gt;100,"100%",CONCATENATE((ROUND((($N$192-$K319)/(EDATE($L319,0)-$K319)*100),0)),"%"))</f>
        <v>-2%</v>
      </c>
    </row>
    <row r="320" spans="1:13" ht="73.5" customHeight="1" x14ac:dyDescent="0.25">
      <c r="A320" s="73" t="s">
        <v>1330</v>
      </c>
      <c r="B320" s="72" t="s">
        <v>224</v>
      </c>
      <c r="C320" s="72" t="s">
        <v>1363</v>
      </c>
      <c r="D320" s="52" t="s">
        <v>988</v>
      </c>
      <c r="E320" s="74" t="s">
        <v>1387</v>
      </c>
      <c r="F320" s="64">
        <v>44468</v>
      </c>
      <c r="G320" s="71">
        <v>150000000</v>
      </c>
      <c r="H320" s="41" t="s">
        <v>1117</v>
      </c>
      <c r="I320" s="41"/>
      <c r="J320" s="41"/>
      <c r="K320" s="48">
        <v>44468</v>
      </c>
      <c r="L320" s="48">
        <v>44513</v>
      </c>
      <c r="M320" s="45" t="str">
        <f t="shared" si="5"/>
        <v>2%</v>
      </c>
    </row>
    <row r="321" spans="1:13" ht="60" x14ac:dyDescent="0.25">
      <c r="A321" s="73" t="s">
        <v>1331</v>
      </c>
      <c r="B321" s="72" t="s">
        <v>224</v>
      </c>
      <c r="C321" s="72" t="s">
        <v>342</v>
      </c>
      <c r="D321" s="52" t="s">
        <v>115</v>
      </c>
      <c r="E321" s="74" t="s">
        <v>1388</v>
      </c>
      <c r="F321" s="64">
        <v>44468</v>
      </c>
      <c r="G321" s="71">
        <v>250000000</v>
      </c>
      <c r="H321" s="41" t="s">
        <v>127</v>
      </c>
      <c r="I321" s="41"/>
      <c r="J321" s="41"/>
      <c r="K321" s="48">
        <v>44470</v>
      </c>
      <c r="L321" s="48">
        <v>44561</v>
      </c>
      <c r="M321" s="45" t="str">
        <f t="shared" si="5"/>
        <v>-1%</v>
      </c>
    </row>
    <row r="322" spans="1:13" ht="84" x14ac:dyDescent="0.25">
      <c r="A322" s="73" t="s">
        <v>1332</v>
      </c>
      <c r="B322" s="72" t="s">
        <v>168</v>
      </c>
      <c r="C322" s="72" t="s">
        <v>1364</v>
      </c>
      <c r="D322" s="52" t="s">
        <v>164</v>
      </c>
      <c r="E322" s="74" t="s">
        <v>1389</v>
      </c>
      <c r="F322" s="64">
        <v>44469</v>
      </c>
      <c r="G322" s="71">
        <v>122826212</v>
      </c>
      <c r="H322" s="41" t="s">
        <v>289</v>
      </c>
      <c r="I322" s="41"/>
      <c r="J322" s="41"/>
      <c r="K322" s="48">
        <v>44469</v>
      </c>
      <c r="L322" s="48">
        <v>44545</v>
      </c>
      <c r="M322" s="45" t="str">
        <f t="shared" si="5"/>
        <v>0%</v>
      </c>
    </row>
    <row r="323" spans="1:13" ht="74.25" customHeight="1" x14ac:dyDescent="0.25">
      <c r="A323" s="73" t="s">
        <v>1333</v>
      </c>
      <c r="B323" s="72" t="s">
        <v>242</v>
      </c>
      <c r="C323" s="72" t="s">
        <v>1365</v>
      </c>
      <c r="D323" s="52" t="s">
        <v>46</v>
      </c>
      <c r="E323" s="74" t="s">
        <v>1390</v>
      </c>
      <c r="F323" s="64">
        <v>44469</v>
      </c>
      <c r="G323" s="71">
        <v>30000000</v>
      </c>
      <c r="H323" s="41" t="s">
        <v>238</v>
      </c>
      <c r="I323" s="41"/>
      <c r="J323" s="41"/>
      <c r="K323" s="48">
        <v>44470</v>
      </c>
      <c r="L323" s="48">
        <v>44530</v>
      </c>
      <c r="M323" s="45" t="str">
        <f t="shared" si="5"/>
        <v>-2%</v>
      </c>
    </row>
  </sheetData>
  <mergeCells count="4">
    <mergeCell ref="A1:M1"/>
    <mergeCell ref="A260:M260"/>
    <mergeCell ref="A191:M191"/>
    <mergeCell ref="A21:M2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 </vt:lpstr>
      <vt:lpstr>JULIO-AGOSTO Y SEPTIEMBRE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Maria Emilse Tobon Tobon</cp:lastModifiedBy>
  <cp:lastPrinted>2018-10-03T18:24:17Z</cp:lastPrinted>
  <dcterms:created xsi:type="dcterms:W3CDTF">2016-02-08T14:58:09Z</dcterms:created>
  <dcterms:modified xsi:type="dcterms:W3CDTF">2021-10-01T20:06:26Z</dcterms:modified>
</cp:coreProperties>
</file>